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x\Desktop\"/>
    </mc:Choice>
  </mc:AlternateContent>
  <bookViews>
    <workbookView xWindow="0" yWindow="0" windowWidth="20340" windowHeight="7680" activeTab="2"/>
  </bookViews>
  <sheets>
    <sheet name="Прил. №1 ПИМП" sheetId="3" r:id="rId1"/>
    <sheet name="Прил. №2 СИМП" sheetId="4" r:id="rId2"/>
    <sheet name="Прил. № 3 БМП" sheetId="1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01_Bolnici_MZ3">[1]Bolnici_MZ!$A$1:$K$74</definedName>
    <definedName name="___01_Bolnici_Общо">[2]Bolnici_НС!$A$1:$H$222</definedName>
    <definedName name="__01_Bolnici_MZ3">[3]Bolnici_MZ!$A$1:$K$74</definedName>
    <definedName name="__01_Bolnici_Общо">[4]Bolnici_НС!$A$1:$H$222</definedName>
    <definedName name="_01_Bolnici_MZ3">[5]Bolnici_MZ!$A$1:$K$74</definedName>
    <definedName name="_01_Bolnici_Общо">[6]Bolnici_НС!$A$1:$H$222</definedName>
    <definedName name="_1_01_Bolnici_MZ3">[1]Bolnici_MZ!$A$1:$K$74</definedName>
    <definedName name="_2_01_Bolnici_MZ3">[5]Bolnici_MZ!$A$1:$K$74</definedName>
    <definedName name="_2_01_Bolnici_Общо">[2]Bolnici_НС!$A$1:$H$222</definedName>
    <definedName name="_3_02_SIMP3">'[7]02_SIMP3'!$A$1:$Q$11797</definedName>
    <definedName name="_4_01_Bolnici_Общо">[6]Bolnici_НС!$A$1:$H$222</definedName>
    <definedName name="_xlnm._FilterDatabase" localSheetId="2" hidden="1">'Прил. № 3 БМП'!$A$4:$AZ$417</definedName>
    <definedName name="_xlnm._FilterDatabase" localSheetId="0" hidden="1">'Прил. №1 ПИМП'!$A$4:$E$4</definedName>
    <definedName name="_xlnm._FilterDatabase" localSheetId="1" hidden="1">'Прил. №2 СИМП'!$A$3:$O$92</definedName>
    <definedName name="_MatMult_A" localSheetId="2" hidden="1">#REF!</definedName>
    <definedName name="_MatMult_A" hidden="1">#REF!</definedName>
    <definedName name="_MatMult_AxB" localSheetId="2" hidden="1">#REF!</definedName>
    <definedName name="_MatMult_AxB" hidden="1">#REF!</definedName>
    <definedName name="_MatMult_B" localSheetId="2" hidden="1">#REF!</definedName>
    <definedName name="_MatMult_B" hidden="1">#REF!</definedName>
    <definedName name="a">[8]juli_kl!$A$5:$Z$263</definedName>
    <definedName name="BP" localSheetId="2">#REF!</definedName>
    <definedName name="BP">#REF!</definedName>
    <definedName name="gg">[9]Sheet1!$F$6:$K$191</definedName>
    <definedName name="h_10" localSheetId="2">#REF!</definedName>
    <definedName name="h_10">#REF!</definedName>
    <definedName name="h_11" localSheetId="2">#REF!</definedName>
    <definedName name="h_11">#REF!</definedName>
    <definedName name="HMTL_Ctl" localSheetId="2" hidden="1">{"'15.01L'!$A$1:$I$62"}</definedName>
    <definedName name="HMTL_Ctl" hidden="1">{"'15.01L'!$A$1:$I$62"}</definedName>
    <definedName name="HMTL_Ctl2" localSheetId="2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localSheetId="2" hidden="1">{"'15.01L'!$A$1:$I$62"}</definedName>
    <definedName name="HTML_Control" hidden="1">{"'15.01L'!$A$1:$I$62"}</definedName>
    <definedName name="HTML_Control1" localSheetId="2" hidden="1">{"'15.01L'!$A$1:$I$62"}</definedName>
    <definedName name="HTML_Control1" hidden="1">{"'15.01L'!$A$1:$I$62"}</definedName>
    <definedName name="HTML_Control2" localSheetId="2" hidden="1">{"'15.01L'!$A$1:$I$62"}</definedName>
    <definedName name="HTML_Control2" hidden="1">{"'15.01L'!$A$1:$I$62"}</definedName>
    <definedName name="HTML_Control22" localSheetId="2" hidden="1">{"'15.01L'!$A$1:$I$62"}</definedName>
    <definedName name="HTML_Control22" hidden="1">{"'15.01L'!$A$1:$I$62"}</definedName>
    <definedName name="HTML_Control3" localSheetId="2" hidden="1">{"'15.01L'!$A$1:$I$62"}</definedName>
    <definedName name="HTML_Control3" hidden="1">{"'15.01L'!$A$1:$I$62"}</definedName>
    <definedName name="HTML_Control33" localSheetId="2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NZOK_08" localSheetId="2">#REF!</definedName>
    <definedName name="NZOK_08">#REF!</definedName>
    <definedName name="_xlnm.Print_Area" localSheetId="2">'Прил. № 3 БМП'!$B$1:$J$417</definedName>
    <definedName name="_xlnm.Print_Area" localSheetId="0">'Прил. №1 ПИМП'!$A$1:$J$26</definedName>
    <definedName name="_xlnm.Print_Area" localSheetId="1">'Прил. №2 СИМП'!$A$1:$X$92</definedName>
    <definedName name="_xlnm.Print_Titles" localSheetId="2">'Прил. № 3 БМП'!$1:$3</definedName>
    <definedName name="_xlnm.Print_Titles" localSheetId="0">'Прил. №1 ПИМП'!$1:$4</definedName>
    <definedName name="_xlnm.Print_Titles" localSheetId="1">'Прил. №2 СИМП'!$1:$3</definedName>
    <definedName name="Query2" localSheetId="2">[15]SP_pari!#REF!</definedName>
    <definedName name="Query2">[15]SP_pari!#REF!</definedName>
    <definedName name="Query2_Crosstab" localSheetId="2">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 localSheetId="2">#REF!</definedName>
    <definedName name="spstom">#REF!</definedName>
    <definedName name="stm_010">[18]klutch!$A$4:$J$270</definedName>
    <definedName name="stm_02_02">[18]stomt_02!$B$8:$U$275</definedName>
    <definedName name="stml_01">[18]stom_01_2002!$C$8:$X$2375</definedName>
    <definedName name="stml_08" localSheetId="2">#REF!</definedName>
    <definedName name="stml_08">#REF!</definedName>
    <definedName name="sto">[19]Sheet1!$F$6:$K$191</definedName>
    <definedName name="stom" localSheetId="2">#REF!</definedName>
    <definedName name="stom">#REF!</definedName>
    <definedName name="stoml_12">[18]stm_12!$C$9:$X$271</definedName>
    <definedName name="А1">'Прил. № 3 БМП'!#REF!</definedName>
    <definedName name="Касово1" localSheetId="2">#REF!</definedName>
    <definedName name="Касово1">#REF!</definedName>
    <definedName name="нн">[20]kl_12!$A$4:$Z$266</definedName>
    <definedName name="Превод1" localSheetId="2">#REF!</definedName>
    <definedName name="Превод1">#REF!</definedName>
    <definedName name="ь">[21]stomt_02!$B$8:$U$275</definedName>
    <definedName name="ю">[21]klutch!$A$4:$J$270</definedName>
  </definedNames>
  <calcPr calcId="152511" calcOnSave="0"/>
</workbook>
</file>

<file path=xl/calcChain.xml><?xml version="1.0" encoding="utf-8"?>
<calcChain xmlns="http://schemas.openxmlformats.org/spreadsheetml/2006/main">
  <c r="J9" i="19" l="1"/>
  <c r="J10" i="19"/>
  <c r="J12" i="19"/>
  <c r="J13" i="19"/>
  <c r="J15" i="19"/>
  <c r="J16" i="19"/>
  <c r="J17" i="19"/>
  <c r="J18" i="19"/>
  <c r="J19" i="19"/>
  <c r="J20" i="19"/>
  <c r="J21" i="19"/>
  <c r="J22" i="19"/>
  <c r="J23" i="19"/>
  <c r="J24" i="19"/>
  <c r="J25" i="19"/>
  <c r="J27" i="19"/>
  <c r="J28" i="19"/>
  <c r="J29" i="19"/>
  <c r="J31" i="19"/>
  <c r="J32" i="19"/>
  <c r="J34" i="19"/>
  <c r="J35" i="19"/>
  <c r="J37" i="19"/>
  <c r="J38" i="19"/>
  <c r="J40" i="19"/>
  <c r="J41" i="19"/>
  <c r="J43" i="19"/>
  <c r="J44" i="19"/>
  <c r="J46" i="19"/>
  <c r="J47" i="19"/>
  <c r="J49" i="19"/>
  <c r="J50" i="19"/>
  <c r="J51" i="19"/>
  <c r="J52" i="19"/>
  <c r="J53" i="19"/>
  <c r="J54" i="19"/>
  <c r="J55" i="19"/>
  <c r="J56" i="19"/>
  <c r="J58" i="19"/>
  <c r="J59" i="19"/>
  <c r="J61" i="19"/>
  <c r="J62" i="19"/>
  <c r="J64" i="19"/>
  <c r="J65" i="19"/>
  <c r="J66" i="19"/>
  <c r="J67" i="19"/>
  <c r="J68" i="19"/>
  <c r="J69" i="19"/>
  <c r="J70" i="19"/>
  <c r="J71" i="19"/>
  <c r="J72" i="19"/>
  <c r="J74" i="19"/>
  <c r="J75" i="19"/>
  <c r="J77" i="19"/>
  <c r="J78" i="19"/>
  <c r="J80" i="19"/>
  <c r="J81" i="19"/>
  <c r="J82" i="19"/>
  <c r="J83" i="19"/>
  <c r="J84" i="19"/>
  <c r="J85" i="19"/>
  <c r="J87" i="19"/>
  <c r="J88" i="19"/>
  <c r="J89" i="19"/>
  <c r="J90" i="19"/>
  <c r="J92" i="19"/>
  <c r="J93" i="19"/>
  <c r="J95" i="19"/>
  <c r="J96" i="19"/>
  <c r="J98" i="19"/>
  <c r="J99" i="19"/>
  <c r="J101" i="19"/>
  <c r="J102" i="19"/>
  <c r="J104" i="19"/>
  <c r="J105" i="19"/>
  <c r="J107" i="19"/>
  <c r="J108" i="19"/>
  <c r="J110" i="19"/>
  <c r="J111" i="19"/>
  <c r="J113" i="19"/>
  <c r="J114" i="19"/>
  <c r="J116" i="19"/>
  <c r="J117" i="19"/>
  <c r="J118" i="19"/>
  <c r="J119" i="19"/>
  <c r="J120" i="19"/>
  <c r="J122" i="19"/>
  <c r="J123" i="19"/>
  <c r="J125" i="19"/>
  <c r="J126" i="19"/>
  <c r="J128" i="19"/>
  <c r="J129" i="19"/>
  <c r="J131" i="19"/>
  <c r="J132" i="19"/>
  <c r="J134" i="19"/>
  <c r="J135" i="19"/>
  <c r="J136" i="19"/>
  <c r="J138" i="19"/>
  <c r="J139" i="19"/>
  <c r="J141" i="19"/>
  <c r="J142" i="19"/>
  <c r="J144" i="19"/>
  <c r="J145" i="19"/>
  <c r="J147" i="19"/>
  <c r="J148" i="19"/>
  <c r="J150" i="19"/>
  <c r="J151" i="19"/>
  <c r="J152" i="19"/>
  <c r="J153" i="19"/>
  <c r="J154" i="19"/>
  <c r="J156" i="19"/>
  <c r="J157" i="19"/>
  <c r="J159" i="19"/>
  <c r="J160" i="19"/>
  <c r="J162" i="19"/>
  <c r="J163" i="19"/>
  <c r="J164" i="19"/>
  <c r="J166" i="19"/>
  <c r="J167" i="19"/>
  <c r="J169" i="19"/>
  <c r="J170" i="19"/>
  <c r="J172" i="19"/>
  <c r="J173" i="19"/>
  <c r="J175" i="19"/>
  <c r="J176" i="19"/>
  <c r="J178" i="19"/>
  <c r="J179" i="19"/>
  <c r="J181" i="19"/>
  <c r="J182" i="19"/>
  <c r="J183" i="19"/>
  <c r="J185" i="19"/>
  <c r="J186" i="19"/>
  <c r="J188" i="19"/>
  <c r="J189" i="19"/>
  <c r="J191" i="19"/>
  <c r="J192" i="19"/>
  <c r="J194" i="19"/>
  <c r="J195" i="19"/>
  <c r="J197" i="19"/>
  <c r="J198" i="19"/>
  <c r="J199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9" i="19"/>
  <c r="J220" i="19"/>
  <c r="J221" i="19"/>
  <c r="J222" i="19"/>
  <c r="J223" i="19"/>
  <c r="J225" i="19"/>
  <c r="J226" i="19"/>
  <c r="J227" i="19"/>
  <c r="J228" i="19"/>
  <c r="J230" i="19"/>
  <c r="J231" i="19"/>
  <c r="J232" i="19"/>
  <c r="J233" i="19"/>
  <c r="J234" i="19"/>
  <c r="J235" i="19"/>
  <c r="J236" i="19"/>
  <c r="J237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4" i="19"/>
  <c r="J315" i="19"/>
  <c r="J316" i="19"/>
  <c r="J317" i="19"/>
  <c r="J318" i="19"/>
  <c r="J319" i="19"/>
  <c r="J320" i="19"/>
  <c r="J321" i="19"/>
  <c r="J322" i="19"/>
  <c r="J324" i="19"/>
  <c r="J325" i="19"/>
  <c r="J326" i="19"/>
  <c r="J327" i="19"/>
  <c r="J328" i="19"/>
  <c r="J329" i="19"/>
  <c r="J330" i="19"/>
  <c r="J331" i="19"/>
  <c r="J333" i="19"/>
  <c r="J334" i="19"/>
  <c r="J335" i="19"/>
  <c r="J336" i="19"/>
  <c r="J337" i="19"/>
  <c r="J338" i="19"/>
  <c r="J339" i="19"/>
  <c r="J341" i="19"/>
  <c r="J342" i="19"/>
  <c r="J343" i="19"/>
  <c r="J344" i="19"/>
  <c r="J345" i="19"/>
  <c r="J346" i="19"/>
  <c r="J347" i="19"/>
  <c r="J349" i="19"/>
  <c r="J350" i="19"/>
  <c r="J351" i="19"/>
  <c r="J352" i="19"/>
  <c r="J353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9" i="19"/>
  <c r="J380" i="19"/>
  <c r="J382" i="19"/>
  <c r="J383" i="19"/>
  <c r="J384" i="19"/>
  <c r="J385" i="19"/>
  <c r="J387" i="19"/>
  <c r="J388" i="19"/>
  <c r="J389" i="19"/>
  <c r="J390" i="19"/>
  <c r="J391" i="19"/>
  <c r="J392" i="19"/>
  <c r="J393" i="19"/>
  <c r="J395" i="19"/>
  <c r="J396" i="19"/>
  <c r="J398" i="19"/>
  <c r="J399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8" i="19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87" i="4"/>
  <c r="W88" i="4"/>
  <c r="W89" i="4"/>
  <c r="W90" i="4"/>
  <c r="W91" i="4"/>
  <c r="W92" i="4"/>
  <c r="W6" i="4"/>
  <c r="H6" i="3"/>
  <c r="H12" i="3"/>
  <c r="H13" i="3"/>
  <c r="H14" i="3"/>
  <c r="H15" i="3"/>
  <c r="H16" i="3"/>
  <c r="H17" i="3"/>
  <c r="H18" i="3"/>
  <c r="H20" i="3"/>
  <c r="H21" i="3"/>
  <c r="H23" i="3"/>
  <c r="H24" i="3"/>
  <c r="H25" i="3"/>
  <c r="F6" i="3"/>
  <c r="G6" i="3"/>
  <c r="F11" i="3"/>
  <c r="G11" i="3"/>
  <c r="F19" i="3"/>
  <c r="G19" i="3"/>
  <c r="K7" i="3"/>
  <c r="K8" i="3"/>
  <c r="K9" i="3"/>
  <c r="K10" i="3"/>
  <c r="K12" i="3"/>
  <c r="K13" i="3"/>
  <c r="K14" i="3"/>
  <c r="K15" i="3"/>
  <c r="K16" i="3"/>
  <c r="K17" i="3"/>
  <c r="K18" i="3"/>
  <c r="K20" i="3"/>
  <c r="K21" i="3"/>
  <c r="K22" i="3"/>
  <c r="K23" i="3"/>
  <c r="K24" i="3"/>
  <c r="K25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7" i="3"/>
  <c r="H11" i="3" l="1"/>
  <c r="H19" i="3"/>
  <c r="G5" i="3"/>
  <c r="F5" i="3"/>
  <c r="H5" i="3" l="1"/>
  <c r="S22" i="4"/>
  <c r="S26" i="4"/>
  <c r="S31" i="4"/>
  <c r="S40" i="4"/>
  <c r="S42" i="4"/>
  <c r="S51" i="4"/>
  <c r="S57" i="4"/>
  <c r="S62" i="4"/>
  <c r="S63" i="4"/>
  <c r="S64" i="4"/>
  <c r="S82" i="4"/>
  <c r="S83" i="4"/>
  <c r="P13" i="4"/>
  <c r="S13" i="4" s="1"/>
  <c r="P14" i="4"/>
  <c r="S14" i="4" s="1"/>
  <c r="P15" i="4"/>
  <c r="R15" i="4" s="1"/>
  <c r="P16" i="4"/>
  <c r="R16" i="4" s="1"/>
  <c r="P17" i="4"/>
  <c r="S17" i="4" s="1"/>
  <c r="P18" i="4"/>
  <c r="R18" i="4" s="1"/>
  <c r="P19" i="4"/>
  <c r="S19" i="4" s="1"/>
  <c r="P20" i="4"/>
  <c r="R20" i="4" s="1"/>
  <c r="P23" i="4"/>
  <c r="S23" i="4" s="1"/>
  <c r="P24" i="4"/>
  <c r="P25" i="4"/>
  <c r="S25" i="4" s="1"/>
  <c r="P27" i="4"/>
  <c r="S27" i="4" s="1"/>
  <c r="P28" i="4"/>
  <c r="P29" i="4"/>
  <c r="S29" i="4" s="1"/>
  <c r="P30" i="4"/>
  <c r="P32" i="4"/>
  <c r="P33" i="4"/>
  <c r="S33" i="4" s="1"/>
  <c r="P34" i="4"/>
  <c r="P35" i="4"/>
  <c r="S35" i="4" s="1"/>
  <c r="P36" i="4"/>
  <c r="P37" i="4"/>
  <c r="S37" i="4" s="1"/>
  <c r="P38" i="4"/>
  <c r="P39" i="4"/>
  <c r="S39" i="4" s="1"/>
  <c r="P41" i="4"/>
  <c r="S41" i="4" s="1"/>
  <c r="P43" i="4"/>
  <c r="S43" i="4" s="1"/>
  <c r="P44" i="4"/>
  <c r="P45" i="4"/>
  <c r="S45" i="4" s="1"/>
  <c r="P46" i="4"/>
  <c r="P47" i="4"/>
  <c r="S47" i="4" s="1"/>
  <c r="P48" i="4"/>
  <c r="P49" i="4"/>
  <c r="S49" i="4" s="1"/>
  <c r="P50" i="4"/>
  <c r="P52" i="4"/>
  <c r="P53" i="4"/>
  <c r="S53" i="4" s="1"/>
  <c r="P54" i="4"/>
  <c r="P55" i="4"/>
  <c r="S55" i="4" s="1"/>
  <c r="P56" i="4"/>
  <c r="P58" i="4"/>
  <c r="P59" i="4"/>
  <c r="S59" i="4" s="1"/>
  <c r="P60" i="4"/>
  <c r="P61" i="4"/>
  <c r="S61" i="4" s="1"/>
  <c r="P65" i="4"/>
  <c r="S65" i="4" s="1"/>
  <c r="P66" i="4"/>
  <c r="P67" i="4"/>
  <c r="S67" i="4" s="1"/>
  <c r="P68" i="4"/>
  <c r="P69" i="4"/>
  <c r="S69" i="4" s="1"/>
  <c r="P70" i="4"/>
  <c r="P71" i="4"/>
  <c r="S71" i="4" s="1"/>
  <c r="P72" i="4"/>
  <c r="P73" i="4"/>
  <c r="S73" i="4" s="1"/>
  <c r="P74" i="4"/>
  <c r="P75" i="4"/>
  <c r="S75" i="4" s="1"/>
  <c r="P76" i="4"/>
  <c r="P77" i="4"/>
  <c r="S77" i="4" s="1"/>
  <c r="P78" i="4"/>
  <c r="P79" i="4"/>
  <c r="S79" i="4" s="1"/>
  <c r="P80" i="4"/>
  <c r="P81" i="4"/>
  <c r="S81" i="4" s="1"/>
  <c r="P84" i="4"/>
  <c r="P85" i="4"/>
  <c r="S85" i="4" s="1"/>
  <c r="P86" i="4"/>
  <c r="P88" i="4"/>
  <c r="R88" i="4" s="1"/>
  <c r="P89" i="4"/>
  <c r="R89" i="4" s="1"/>
  <c r="P90" i="4"/>
  <c r="S90" i="4" s="1"/>
  <c r="P91" i="4"/>
  <c r="R91" i="4" s="1"/>
  <c r="P92" i="4"/>
  <c r="S92" i="4" s="1"/>
  <c r="P12" i="4"/>
  <c r="S12" i="4" s="1"/>
  <c r="Q22" i="4"/>
  <c r="Q23" i="4"/>
  <c r="W23" i="4" s="1"/>
  <c r="Q24" i="4"/>
  <c r="W24" i="4" s="1"/>
  <c r="Q25" i="4"/>
  <c r="W25" i="4" s="1"/>
  <c r="Q26" i="4"/>
  <c r="Q27" i="4"/>
  <c r="W27" i="4" s="1"/>
  <c r="Q28" i="4"/>
  <c r="W28" i="4" s="1"/>
  <c r="Q29" i="4"/>
  <c r="W29" i="4" s="1"/>
  <c r="Q30" i="4"/>
  <c r="W30" i="4" s="1"/>
  <c r="Q31" i="4"/>
  <c r="Q32" i="4"/>
  <c r="W32" i="4" s="1"/>
  <c r="Q33" i="4"/>
  <c r="W33" i="4" s="1"/>
  <c r="Q34" i="4"/>
  <c r="W34" i="4" s="1"/>
  <c r="Q35" i="4"/>
  <c r="W35" i="4" s="1"/>
  <c r="Q36" i="4"/>
  <c r="W36" i="4" s="1"/>
  <c r="Q37" i="4"/>
  <c r="W37" i="4" s="1"/>
  <c r="Q38" i="4"/>
  <c r="W38" i="4" s="1"/>
  <c r="Q39" i="4"/>
  <c r="W39" i="4" s="1"/>
  <c r="Q40" i="4"/>
  <c r="Q41" i="4"/>
  <c r="W41" i="4" s="1"/>
  <c r="Q42" i="4"/>
  <c r="Q43" i="4"/>
  <c r="W43" i="4" s="1"/>
  <c r="Q44" i="4"/>
  <c r="W44" i="4" s="1"/>
  <c r="Q45" i="4"/>
  <c r="W45" i="4" s="1"/>
  <c r="Q46" i="4"/>
  <c r="W46" i="4" s="1"/>
  <c r="Q47" i="4"/>
  <c r="W47" i="4" s="1"/>
  <c r="Q48" i="4"/>
  <c r="W48" i="4" s="1"/>
  <c r="Q49" i="4"/>
  <c r="W49" i="4" s="1"/>
  <c r="Q50" i="4"/>
  <c r="W50" i="4" s="1"/>
  <c r="Q51" i="4"/>
  <c r="Q52" i="4"/>
  <c r="W52" i="4" s="1"/>
  <c r="Q53" i="4"/>
  <c r="W53" i="4" s="1"/>
  <c r="Q54" i="4"/>
  <c r="W54" i="4" s="1"/>
  <c r="Q55" i="4"/>
  <c r="W55" i="4" s="1"/>
  <c r="Q56" i="4"/>
  <c r="W56" i="4" s="1"/>
  <c r="Q57" i="4"/>
  <c r="Q58" i="4"/>
  <c r="W58" i="4" s="1"/>
  <c r="Q59" i="4"/>
  <c r="W59" i="4" s="1"/>
  <c r="Q60" i="4"/>
  <c r="W60" i="4" s="1"/>
  <c r="Q61" i="4"/>
  <c r="W61" i="4" s="1"/>
  <c r="Q62" i="4"/>
  <c r="Q63" i="4"/>
  <c r="Q64" i="4"/>
  <c r="Q65" i="4"/>
  <c r="W65" i="4" s="1"/>
  <c r="Q66" i="4"/>
  <c r="W66" i="4" s="1"/>
  <c r="Q67" i="4"/>
  <c r="W67" i="4" s="1"/>
  <c r="Q68" i="4"/>
  <c r="W68" i="4" s="1"/>
  <c r="Q69" i="4"/>
  <c r="W69" i="4" s="1"/>
  <c r="Q70" i="4"/>
  <c r="W70" i="4" s="1"/>
  <c r="Q71" i="4"/>
  <c r="W71" i="4" s="1"/>
  <c r="Q72" i="4"/>
  <c r="W72" i="4" s="1"/>
  <c r="Q73" i="4"/>
  <c r="W73" i="4" s="1"/>
  <c r="Q74" i="4"/>
  <c r="W74" i="4" s="1"/>
  <c r="Q75" i="4"/>
  <c r="W75" i="4" s="1"/>
  <c r="Q76" i="4"/>
  <c r="W76" i="4" s="1"/>
  <c r="Q77" i="4"/>
  <c r="W77" i="4" s="1"/>
  <c r="Q78" i="4"/>
  <c r="W78" i="4" s="1"/>
  <c r="Q79" i="4"/>
  <c r="W79" i="4" s="1"/>
  <c r="Q80" i="4"/>
  <c r="W80" i="4" s="1"/>
  <c r="Q81" i="4"/>
  <c r="W81" i="4" s="1"/>
  <c r="Q82" i="4"/>
  <c r="Q83" i="4"/>
  <c r="Q84" i="4"/>
  <c r="W84" i="4" s="1"/>
  <c r="Q85" i="4"/>
  <c r="W85" i="4" s="1"/>
  <c r="Q86" i="4"/>
  <c r="W86" i="4" s="1"/>
  <c r="P7" i="4"/>
  <c r="S7" i="4" s="1"/>
  <c r="P8" i="4"/>
  <c r="S8" i="4" s="1"/>
  <c r="P9" i="4"/>
  <c r="S9" i="4" s="1"/>
  <c r="P10" i="4"/>
  <c r="S10" i="4" s="1"/>
  <c r="P6" i="4"/>
  <c r="S6" i="4" s="1"/>
  <c r="R83" i="4" l="1"/>
  <c r="W83" i="4"/>
  <c r="R82" i="4"/>
  <c r="W82" i="4"/>
  <c r="R64" i="4"/>
  <c r="W64" i="4"/>
  <c r="R62" i="4"/>
  <c r="W62" i="4"/>
  <c r="R42" i="4"/>
  <c r="W42" i="4"/>
  <c r="R40" i="4"/>
  <c r="W40" i="4"/>
  <c r="R26" i="4"/>
  <c r="W26" i="4"/>
  <c r="R22" i="4"/>
  <c r="W22" i="4"/>
  <c r="R63" i="4"/>
  <c r="W63" i="4"/>
  <c r="R57" i="4"/>
  <c r="W57" i="4"/>
  <c r="R51" i="4"/>
  <c r="W51" i="4"/>
  <c r="R31" i="4"/>
  <c r="W31" i="4"/>
  <c r="P11" i="4"/>
  <c r="P87" i="4"/>
  <c r="P21" i="4"/>
  <c r="R86" i="4"/>
  <c r="R84" i="4"/>
  <c r="R80" i="4"/>
  <c r="R78" i="4"/>
  <c r="R76" i="4"/>
  <c r="R74" i="4"/>
  <c r="R72" i="4"/>
  <c r="R70" i="4"/>
  <c r="R68" i="4"/>
  <c r="R66" i="4"/>
  <c r="R56" i="4"/>
  <c r="R54" i="4"/>
  <c r="R52" i="4"/>
  <c r="R30" i="4"/>
  <c r="R28" i="4"/>
  <c r="S88" i="4"/>
  <c r="R60" i="4"/>
  <c r="R58" i="4"/>
  <c r="R50" i="4"/>
  <c r="R48" i="4"/>
  <c r="R46" i="4"/>
  <c r="R44" i="4"/>
  <c r="R38" i="4"/>
  <c r="R36" i="4"/>
  <c r="R34" i="4"/>
  <c r="R32" i="4"/>
  <c r="R24" i="4"/>
  <c r="S91" i="4"/>
  <c r="S89" i="4"/>
  <c r="S86" i="4"/>
  <c r="S84" i="4"/>
  <c r="S80" i="4"/>
  <c r="S78" i="4"/>
  <c r="S76" i="4"/>
  <c r="S74" i="4"/>
  <c r="S72" i="4"/>
  <c r="S70" i="4"/>
  <c r="S68" i="4"/>
  <c r="S66" i="4"/>
  <c r="S60" i="4"/>
  <c r="S58" i="4"/>
  <c r="S56" i="4"/>
  <c r="S54" i="4"/>
  <c r="S52" i="4"/>
  <c r="S50" i="4"/>
  <c r="S48" i="4"/>
  <c r="S46" i="4"/>
  <c r="S44" i="4"/>
  <c r="S38" i="4"/>
  <c r="S36" i="4"/>
  <c r="S34" i="4"/>
  <c r="S32" i="4"/>
  <c r="S30" i="4"/>
  <c r="S28" i="4"/>
  <c r="S24" i="4"/>
  <c r="R85" i="4"/>
  <c r="R81" i="4"/>
  <c r="R79" i="4"/>
  <c r="R77" i="4"/>
  <c r="R75" i="4"/>
  <c r="R73" i="4"/>
  <c r="R71" i="4"/>
  <c r="R69" i="4"/>
  <c r="R67" i="4"/>
  <c r="R65" i="4"/>
  <c r="R61" i="4"/>
  <c r="R59" i="4"/>
  <c r="R55" i="4"/>
  <c r="R53" i="4"/>
  <c r="R49" i="4"/>
  <c r="R47" i="4"/>
  <c r="R45" i="4"/>
  <c r="R43" i="4"/>
  <c r="R41" i="4"/>
  <c r="R39" i="4"/>
  <c r="R37" i="4"/>
  <c r="R35" i="4"/>
  <c r="R33" i="4"/>
  <c r="R29" i="4"/>
  <c r="R27" i="4"/>
  <c r="R25" i="4"/>
  <c r="R23" i="4"/>
  <c r="R14" i="4"/>
  <c r="T14" i="4" s="1"/>
  <c r="R12" i="4"/>
  <c r="R9" i="4"/>
  <c r="T9" i="4" s="1"/>
  <c r="R7" i="4"/>
  <c r="T7" i="4" s="1"/>
  <c r="S15" i="4"/>
  <c r="T15" i="4" s="1"/>
  <c r="R19" i="4"/>
  <c r="T19" i="4" s="1"/>
  <c r="R17" i="4"/>
  <c r="T17" i="4" s="1"/>
  <c r="S20" i="4"/>
  <c r="T20" i="4" s="1"/>
  <c r="S18" i="4"/>
  <c r="T18" i="4" s="1"/>
  <c r="S16" i="4"/>
  <c r="T16" i="4" s="1"/>
  <c r="R92" i="4"/>
  <c r="T92" i="4" s="1"/>
  <c r="R90" i="4"/>
  <c r="T90" i="4" s="1"/>
  <c r="T88" i="4"/>
  <c r="T91" i="4"/>
  <c r="T89" i="4"/>
  <c r="R6" i="4"/>
  <c r="R13" i="4"/>
  <c r="T13" i="4" s="1"/>
  <c r="R10" i="4"/>
  <c r="T10" i="4" s="1"/>
  <c r="R8" i="4"/>
  <c r="T8" i="4" s="1"/>
  <c r="T12" i="4" l="1"/>
  <c r="R11" i="4"/>
  <c r="T6" i="4"/>
  <c r="T5" i="4" s="1"/>
  <c r="R5" i="4"/>
  <c r="T87" i="4"/>
  <c r="R21" i="4"/>
  <c r="R87" i="4"/>
  <c r="R4" i="4" l="1"/>
  <c r="S4" i="4" s="1"/>
  <c r="T4" i="4"/>
  <c r="U5" i="4"/>
  <c r="V5" i="4"/>
  <c r="U4" i="4" l="1"/>
  <c r="G417" i="19" l="1"/>
  <c r="B417" i="19"/>
  <c r="G416" i="19"/>
  <c r="B416" i="19"/>
  <c r="G415" i="19"/>
  <c r="B415" i="19"/>
  <c r="G414" i="19"/>
  <c r="B414" i="19"/>
  <c r="G413" i="19"/>
  <c r="B413" i="19"/>
  <c r="G412" i="19"/>
  <c r="B412" i="19"/>
  <c r="G411" i="19"/>
  <c r="B411" i="19"/>
  <c r="G410" i="19"/>
  <c r="B410" i="19"/>
  <c r="G409" i="19"/>
  <c r="B409" i="19"/>
  <c r="G408" i="19"/>
  <c r="B408" i="19"/>
  <c r="G407" i="19"/>
  <c r="B407" i="19"/>
  <c r="G406" i="19"/>
  <c r="B406" i="19"/>
  <c r="G405" i="19"/>
  <c r="B405" i="19"/>
  <c r="G404" i="19"/>
  <c r="B404" i="19"/>
  <c r="G403" i="19"/>
  <c r="B403" i="19"/>
  <c r="G402" i="19"/>
  <c r="B402" i="19"/>
  <c r="G401" i="19"/>
  <c r="B401" i="19"/>
  <c r="B400" i="19"/>
  <c r="G399" i="19"/>
  <c r="B399" i="19"/>
  <c r="G398" i="19"/>
  <c r="B398" i="19"/>
  <c r="B397" i="19"/>
  <c r="G396" i="19"/>
  <c r="B396" i="19"/>
  <c r="G395" i="19"/>
  <c r="B395" i="19"/>
  <c r="B394" i="19"/>
  <c r="G393" i="19"/>
  <c r="B393" i="19"/>
  <c r="G392" i="19"/>
  <c r="B392" i="19"/>
  <c r="G391" i="19"/>
  <c r="B391" i="19"/>
  <c r="G390" i="19"/>
  <c r="B390" i="19"/>
  <c r="G389" i="19"/>
  <c r="B389" i="19"/>
  <c r="G388" i="19"/>
  <c r="B388" i="19"/>
  <c r="G387" i="19"/>
  <c r="B387" i="19"/>
  <c r="B386" i="19"/>
  <c r="G385" i="19"/>
  <c r="B385" i="19"/>
  <c r="G384" i="19"/>
  <c r="B384" i="19"/>
  <c r="G383" i="19"/>
  <c r="B383" i="19"/>
  <c r="G382" i="19"/>
  <c r="B382" i="19"/>
  <c r="B381" i="19"/>
  <c r="G380" i="19"/>
  <c r="B380" i="19"/>
  <c r="G379" i="19"/>
  <c r="B379" i="19"/>
  <c r="B378" i="19"/>
  <c r="B377" i="19"/>
  <c r="G376" i="19"/>
  <c r="B376" i="19"/>
  <c r="G375" i="19"/>
  <c r="B375" i="19"/>
  <c r="G374" i="19"/>
  <c r="B374" i="19"/>
  <c r="G373" i="19"/>
  <c r="B373" i="19"/>
  <c r="G372" i="19"/>
  <c r="B372" i="19"/>
  <c r="G371" i="19"/>
  <c r="B371" i="19"/>
  <c r="G370" i="19"/>
  <c r="B370" i="19"/>
  <c r="G369" i="19"/>
  <c r="B369" i="19"/>
  <c r="G368" i="19"/>
  <c r="B368" i="19"/>
  <c r="G367" i="19"/>
  <c r="B367" i="19"/>
  <c r="G366" i="19"/>
  <c r="B366" i="19"/>
  <c r="G365" i="19"/>
  <c r="B365" i="19"/>
  <c r="G364" i="19"/>
  <c r="B364" i="19"/>
  <c r="G363" i="19"/>
  <c r="B363" i="19"/>
  <c r="G362" i="19"/>
  <c r="B362" i="19"/>
  <c r="G361" i="19"/>
  <c r="B361" i="19"/>
  <c r="G360" i="19"/>
  <c r="B360" i="19"/>
  <c r="G359" i="19"/>
  <c r="B359" i="19"/>
  <c r="G358" i="19"/>
  <c r="B358" i="19"/>
  <c r="G357" i="19"/>
  <c r="B357" i="19"/>
  <c r="G356" i="19"/>
  <c r="B356" i="19"/>
  <c r="G355" i="19"/>
  <c r="B355" i="19"/>
  <c r="F354" i="19"/>
  <c r="B354" i="19"/>
  <c r="G353" i="19"/>
  <c r="B353" i="19"/>
  <c r="G352" i="19"/>
  <c r="B352" i="19"/>
  <c r="G351" i="19"/>
  <c r="B351" i="19"/>
  <c r="G350" i="19"/>
  <c r="B350" i="19"/>
  <c r="G349" i="19"/>
  <c r="B349" i="19"/>
  <c r="B348" i="19"/>
  <c r="G347" i="19"/>
  <c r="B347" i="19"/>
  <c r="G346" i="19"/>
  <c r="B346" i="19"/>
  <c r="G345" i="19"/>
  <c r="B345" i="19"/>
  <c r="G344" i="19"/>
  <c r="B344" i="19"/>
  <c r="G343" i="19"/>
  <c r="B343" i="19"/>
  <c r="G342" i="19"/>
  <c r="B342" i="19"/>
  <c r="G341" i="19"/>
  <c r="B341" i="19"/>
  <c r="B340" i="19"/>
  <c r="G339" i="19"/>
  <c r="B339" i="19"/>
  <c r="G338" i="19"/>
  <c r="B338" i="19"/>
  <c r="G337" i="19"/>
  <c r="B337" i="19"/>
  <c r="G336" i="19"/>
  <c r="B336" i="19"/>
  <c r="G335" i="19"/>
  <c r="B335" i="19"/>
  <c r="G334" i="19"/>
  <c r="B334" i="19"/>
  <c r="G333" i="19"/>
  <c r="B333" i="19"/>
  <c r="B332" i="19"/>
  <c r="G331" i="19"/>
  <c r="B331" i="19"/>
  <c r="G330" i="19"/>
  <c r="B330" i="19"/>
  <c r="G329" i="19"/>
  <c r="B329" i="19"/>
  <c r="G328" i="19"/>
  <c r="B328" i="19"/>
  <c r="G327" i="19"/>
  <c r="B327" i="19"/>
  <c r="G326" i="19"/>
  <c r="B326" i="19"/>
  <c r="G325" i="19"/>
  <c r="B325" i="19"/>
  <c r="G324" i="19"/>
  <c r="B324" i="19"/>
  <c r="B323" i="19"/>
  <c r="G322" i="19"/>
  <c r="B322" i="19"/>
  <c r="G321" i="19"/>
  <c r="B321" i="19"/>
  <c r="G320" i="19"/>
  <c r="B320" i="19"/>
  <c r="G319" i="19"/>
  <c r="B319" i="19"/>
  <c r="G318" i="19"/>
  <c r="B318" i="19"/>
  <c r="G317" i="19"/>
  <c r="B317" i="19"/>
  <c r="G316" i="19"/>
  <c r="B316" i="19"/>
  <c r="G315" i="19"/>
  <c r="B315" i="19"/>
  <c r="G314" i="19"/>
  <c r="B314" i="19"/>
  <c r="B313" i="19"/>
  <c r="G312" i="19"/>
  <c r="B312" i="19"/>
  <c r="G311" i="19"/>
  <c r="B311" i="19"/>
  <c r="G310" i="19"/>
  <c r="B310" i="19"/>
  <c r="G309" i="19"/>
  <c r="B309" i="19"/>
  <c r="G308" i="19"/>
  <c r="B308" i="19"/>
  <c r="G307" i="19"/>
  <c r="B307" i="19"/>
  <c r="G306" i="19"/>
  <c r="B306" i="19"/>
  <c r="G305" i="19"/>
  <c r="B305" i="19"/>
  <c r="G304" i="19"/>
  <c r="B304" i="19"/>
  <c r="G303" i="19"/>
  <c r="B303" i="19"/>
  <c r="G302" i="19"/>
  <c r="B302" i="19"/>
  <c r="G301" i="19"/>
  <c r="B301" i="19"/>
  <c r="G300" i="19"/>
  <c r="B300" i="19"/>
  <c r="G299" i="19"/>
  <c r="B299" i="19"/>
  <c r="G298" i="19"/>
  <c r="B298" i="19"/>
  <c r="G297" i="19"/>
  <c r="B297" i="19"/>
  <c r="G296" i="19"/>
  <c r="B296" i="19"/>
  <c r="G295" i="19"/>
  <c r="B295" i="19"/>
  <c r="G294" i="19"/>
  <c r="B294" i="19"/>
  <c r="G293" i="19"/>
  <c r="B293" i="19"/>
  <c r="G292" i="19"/>
  <c r="B292" i="19"/>
  <c r="G291" i="19"/>
  <c r="B291" i="19"/>
  <c r="G290" i="19"/>
  <c r="B290" i="19"/>
  <c r="G289" i="19"/>
  <c r="B289" i="19"/>
  <c r="G288" i="19"/>
  <c r="B288" i="19"/>
  <c r="G287" i="19"/>
  <c r="B287" i="19"/>
  <c r="G286" i="19"/>
  <c r="B286" i="19"/>
  <c r="G285" i="19"/>
  <c r="B285" i="19"/>
  <c r="G284" i="19"/>
  <c r="B284" i="19"/>
  <c r="G283" i="19"/>
  <c r="B283" i="19"/>
  <c r="G282" i="19"/>
  <c r="B282" i="19"/>
  <c r="G281" i="19"/>
  <c r="B281" i="19"/>
  <c r="G280" i="19"/>
  <c r="B280" i="19"/>
  <c r="G279" i="19"/>
  <c r="B279" i="19"/>
  <c r="G278" i="19"/>
  <c r="B278" i="19"/>
  <c r="G277" i="19"/>
  <c r="B277" i="19"/>
  <c r="G276" i="19"/>
  <c r="B276" i="19"/>
  <c r="G275" i="19"/>
  <c r="B275" i="19"/>
  <c r="G274" i="19"/>
  <c r="B274" i="19"/>
  <c r="G273" i="19"/>
  <c r="B273" i="19"/>
  <c r="G272" i="19"/>
  <c r="B272" i="19"/>
  <c r="G271" i="19"/>
  <c r="B271" i="19"/>
  <c r="G270" i="19"/>
  <c r="B270" i="19"/>
  <c r="G269" i="19"/>
  <c r="B269" i="19"/>
  <c r="G268" i="19"/>
  <c r="B268" i="19"/>
  <c r="G267" i="19"/>
  <c r="B267" i="19"/>
  <c r="G266" i="19"/>
  <c r="B266" i="19"/>
  <c r="G265" i="19"/>
  <c r="B265" i="19"/>
  <c r="G264" i="19"/>
  <c r="B264" i="19"/>
  <c r="G263" i="19"/>
  <c r="B263" i="19"/>
  <c r="G262" i="19"/>
  <c r="B262" i="19"/>
  <c r="G261" i="19"/>
  <c r="B261" i="19"/>
  <c r="B260" i="19"/>
  <c r="G259" i="19"/>
  <c r="B259" i="19"/>
  <c r="G258" i="19"/>
  <c r="B258" i="19"/>
  <c r="G257" i="19"/>
  <c r="B257" i="19"/>
  <c r="G256" i="19"/>
  <c r="B256" i="19"/>
  <c r="G255" i="19"/>
  <c r="B255" i="19"/>
  <c r="G254" i="19"/>
  <c r="B254" i="19"/>
  <c r="G253" i="19"/>
  <c r="B253" i="19"/>
  <c r="G252" i="19"/>
  <c r="B252" i="19"/>
  <c r="G251" i="19"/>
  <c r="B251" i="19"/>
  <c r="G250" i="19"/>
  <c r="B250" i="19"/>
  <c r="G249" i="19"/>
  <c r="B249" i="19"/>
  <c r="G248" i="19"/>
  <c r="B248" i="19"/>
  <c r="G247" i="19"/>
  <c r="B247" i="19"/>
  <c r="G246" i="19"/>
  <c r="B246" i="19"/>
  <c r="G245" i="19"/>
  <c r="B245" i="19"/>
  <c r="G244" i="19"/>
  <c r="B244" i="19"/>
  <c r="G243" i="19"/>
  <c r="B243" i="19"/>
  <c r="G242" i="19"/>
  <c r="B242" i="19"/>
  <c r="G241" i="19"/>
  <c r="B241" i="19"/>
  <c r="G240" i="19"/>
  <c r="B240" i="19"/>
  <c r="G239" i="19"/>
  <c r="B239" i="19"/>
  <c r="B238" i="19"/>
  <c r="G237" i="19"/>
  <c r="B237" i="19"/>
  <c r="G236" i="19"/>
  <c r="B236" i="19"/>
  <c r="G235" i="19"/>
  <c r="B235" i="19"/>
  <c r="G234" i="19"/>
  <c r="B234" i="19"/>
  <c r="G233" i="19"/>
  <c r="B233" i="19"/>
  <c r="G232" i="19"/>
  <c r="B232" i="19"/>
  <c r="G231" i="19"/>
  <c r="B231" i="19"/>
  <c r="G230" i="19"/>
  <c r="B230" i="19"/>
  <c r="B229" i="19"/>
  <c r="G228" i="19"/>
  <c r="B228" i="19"/>
  <c r="G227" i="19"/>
  <c r="B227" i="19"/>
  <c r="G226" i="19"/>
  <c r="B226" i="19"/>
  <c r="G225" i="19"/>
  <c r="B225" i="19"/>
  <c r="B224" i="19"/>
  <c r="G223" i="19"/>
  <c r="B223" i="19"/>
  <c r="G222" i="19"/>
  <c r="B222" i="19"/>
  <c r="G221" i="19"/>
  <c r="B221" i="19"/>
  <c r="G220" i="19"/>
  <c r="B220" i="19"/>
  <c r="G219" i="19"/>
  <c r="B219" i="19"/>
  <c r="B218" i="19"/>
  <c r="G217" i="19"/>
  <c r="B217" i="19"/>
  <c r="G216" i="19"/>
  <c r="B216" i="19"/>
  <c r="G215" i="19"/>
  <c r="B215" i="19"/>
  <c r="G214" i="19"/>
  <c r="B214" i="19"/>
  <c r="G213" i="19"/>
  <c r="B213" i="19"/>
  <c r="G212" i="19"/>
  <c r="B212" i="19"/>
  <c r="G211" i="19"/>
  <c r="B211" i="19"/>
  <c r="G210" i="19"/>
  <c r="B210" i="19"/>
  <c r="G209" i="19"/>
  <c r="B209" i="19"/>
  <c r="G208" i="19"/>
  <c r="B208" i="19"/>
  <c r="G207" i="19"/>
  <c r="B207" i="19"/>
  <c r="G206" i="19"/>
  <c r="B206" i="19"/>
  <c r="G205" i="19"/>
  <c r="B205" i="19"/>
  <c r="G204" i="19"/>
  <c r="B204" i="19"/>
  <c r="G203" i="19"/>
  <c r="B203" i="19"/>
  <c r="G202" i="19"/>
  <c r="B202" i="19"/>
  <c r="G201" i="19"/>
  <c r="B201" i="19"/>
  <c r="B200" i="19"/>
  <c r="G199" i="19"/>
  <c r="B199" i="19"/>
  <c r="G198" i="19"/>
  <c r="B198" i="19"/>
  <c r="G197" i="19"/>
  <c r="B197" i="19"/>
  <c r="B196" i="19"/>
  <c r="G195" i="19"/>
  <c r="B195" i="19"/>
  <c r="G194" i="19"/>
  <c r="B194" i="19"/>
  <c r="B193" i="19"/>
  <c r="G192" i="19"/>
  <c r="B192" i="19"/>
  <c r="G191" i="19"/>
  <c r="B191" i="19"/>
  <c r="B190" i="19"/>
  <c r="G189" i="19"/>
  <c r="B189" i="19"/>
  <c r="G188" i="19"/>
  <c r="B188" i="19"/>
  <c r="B187" i="19"/>
  <c r="G186" i="19"/>
  <c r="B186" i="19"/>
  <c r="G185" i="19"/>
  <c r="B185" i="19"/>
  <c r="B184" i="19"/>
  <c r="G183" i="19"/>
  <c r="B183" i="19"/>
  <c r="G182" i="19"/>
  <c r="B182" i="19"/>
  <c r="G181" i="19"/>
  <c r="B181" i="19"/>
  <c r="B180" i="19"/>
  <c r="G179" i="19"/>
  <c r="B179" i="19"/>
  <c r="G178" i="19"/>
  <c r="B178" i="19"/>
  <c r="B177" i="19"/>
  <c r="G176" i="19"/>
  <c r="B176" i="19"/>
  <c r="G175" i="19"/>
  <c r="B175" i="19"/>
  <c r="B174" i="19"/>
  <c r="G173" i="19"/>
  <c r="B173" i="19"/>
  <c r="G172" i="19"/>
  <c r="B172" i="19"/>
  <c r="B171" i="19"/>
  <c r="G170" i="19"/>
  <c r="B170" i="19"/>
  <c r="G169" i="19"/>
  <c r="B169" i="19"/>
  <c r="B168" i="19"/>
  <c r="G167" i="19"/>
  <c r="B167" i="19"/>
  <c r="G166" i="19"/>
  <c r="B166" i="19"/>
  <c r="B165" i="19"/>
  <c r="G164" i="19"/>
  <c r="B164" i="19"/>
  <c r="G163" i="19"/>
  <c r="B163" i="19"/>
  <c r="G162" i="19"/>
  <c r="B162" i="19"/>
  <c r="B161" i="19"/>
  <c r="G160" i="19"/>
  <c r="B160" i="19"/>
  <c r="G159" i="19"/>
  <c r="B159" i="19"/>
  <c r="B158" i="19"/>
  <c r="G157" i="19"/>
  <c r="B157" i="19"/>
  <c r="G156" i="19"/>
  <c r="B156" i="19"/>
  <c r="B155" i="19"/>
  <c r="G154" i="19"/>
  <c r="B154" i="19"/>
  <c r="G153" i="19"/>
  <c r="B153" i="19"/>
  <c r="B152" i="19"/>
  <c r="G151" i="19"/>
  <c r="B151" i="19"/>
  <c r="G150" i="19"/>
  <c r="B150" i="19"/>
  <c r="B149" i="19"/>
  <c r="G148" i="19"/>
  <c r="B148" i="19"/>
  <c r="G147" i="19"/>
  <c r="B147" i="19"/>
  <c r="B146" i="19"/>
  <c r="G145" i="19"/>
  <c r="B145" i="19"/>
  <c r="G144" i="19"/>
  <c r="B144" i="19"/>
  <c r="B143" i="19"/>
  <c r="G142" i="19"/>
  <c r="B142" i="19"/>
  <c r="G141" i="19"/>
  <c r="B141" i="19"/>
  <c r="B140" i="19"/>
  <c r="G139" i="19"/>
  <c r="B139" i="19"/>
  <c r="G138" i="19"/>
  <c r="B138" i="19"/>
  <c r="B137" i="19"/>
  <c r="G136" i="19"/>
  <c r="B136" i="19"/>
  <c r="G135" i="19"/>
  <c r="B135" i="19"/>
  <c r="G134" i="19"/>
  <c r="B134" i="19"/>
  <c r="B133" i="19"/>
  <c r="G132" i="19"/>
  <c r="B132" i="19"/>
  <c r="G131" i="19"/>
  <c r="B131" i="19"/>
  <c r="B130" i="19"/>
  <c r="G129" i="19"/>
  <c r="B129" i="19"/>
  <c r="G128" i="19"/>
  <c r="B128" i="19"/>
  <c r="B127" i="19"/>
  <c r="G126" i="19"/>
  <c r="B126" i="19"/>
  <c r="G125" i="19"/>
  <c r="B125" i="19"/>
  <c r="B124" i="19"/>
  <c r="G123" i="19"/>
  <c r="B123" i="19"/>
  <c r="G122" i="19"/>
  <c r="B122" i="19"/>
  <c r="B121" i="19"/>
  <c r="G120" i="19"/>
  <c r="B120" i="19"/>
  <c r="G119" i="19"/>
  <c r="B119" i="19"/>
  <c r="G118" i="19"/>
  <c r="B118" i="19"/>
  <c r="G117" i="19"/>
  <c r="B117" i="19"/>
  <c r="G116" i="19"/>
  <c r="B116" i="19"/>
  <c r="B115" i="19"/>
  <c r="G114" i="19"/>
  <c r="B114" i="19"/>
  <c r="G113" i="19"/>
  <c r="B113" i="19"/>
  <c r="B112" i="19"/>
  <c r="G111" i="19"/>
  <c r="B111" i="19"/>
  <c r="G110" i="19"/>
  <c r="B110" i="19"/>
  <c r="B109" i="19"/>
  <c r="G108" i="19"/>
  <c r="B108" i="19"/>
  <c r="G107" i="19"/>
  <c r="B107" i="19"/>
  <c r="B106" i="19"/>
  <c r="G105" i="19"/>
  <c r="B105" i="19"/>
  <c r="G104" i="19"/>
  <c r="B104" i="19"/>
  <c r="B103" i="19"/>
  <c r="G102" i="19"/>
  <c r="B102" i="19"/>
  <c r="G101" i="19"/>
  <c r="B101" i="19"/>
  <c r="B100" i="19"/>
  <c r="G99" i="19"/>
  <c r="B99" i="19"/>
  <c r="G98" i="19"/>
  <c r="B98" i="19"/>
  <c r="B97" i="19"/>
  <c r="G96" i="19"/>
  <c r="B96" i="19"/>
  <c r="G95" i="19"/>
  <c r="B95" i="19"/>
  <c r="B94" i="19"/>
  <c r="G93" i="19"/>
  <c r="B93" i="19"/>
  <c r="G92" i="19"/>
  <c r="B92" i="19"/>
  <c r="B91" i="19"/>
  <c r="G90" i="19"/>
  <c r="B90" i="19"/>
  <c r="G89" i="19"/>
  <c r="B89" i="19"/>
  <c r="G88" i="19"/>
  <c r="B88" i="19"/>
  <c r="G87" i="19"/>
  <c r="B87" i="19"/>
  <c r="B86" i="19"/>
  <c r="G85" i="19"/>
  <c r="B85" i="19"/>
  <c r="G84" i="19"/>
  <c r="B84" i="19"/>
  <c r="G83" i="19"/>
  <c r="B83" i="19"/>
  <c r="G82" i="19"/>
  <c r="B82" i="19"/>
  <c r="G81" i="19"/>
  <c r="B81" i="19"/>
  <c r="G80" i="19"/>
  <c r="B80" i="19"/>
  <c r="B79" i="19"/>
  <c r="G78" i="19"/>
  <c r="B78" i="19"/>
  <c r="G77" i="19"/>
  <c r="B77" i="19"/>
  <c r="B76" i="19"/>
  <c r="G75" i="19"/>
  <c r="B75" i="19"/>
  <c r="G74" i="19"/>
  <c r="B74" i="19"/>
  <c r="B73" i="19"/>
  <c r="G72" i="19"/>
  <c r="B72" i="19"/>
  <c r="G71" i="19"/>
  <c r="B71" i="19"/>
  <c r="G70" i="19"/>
  <c r="B70" i="19"/>
  <c r="G69" i="19"/>
  <c r="B69" i="19"/>
  <c r="G68" i="19"/>
  <c r="B68" i="19"/>
  <c r="G67" i="19"/>
  <c r="B67" i="19"/>
  <c r="G66" i="19"/>
  <c r="B66" i="19"/>
  <c r="G65" i="19"/>
  <c r="B65" i="19"/>
  <c r="G64" i="19"/>
  <c r="B64" i="19"/>
  <c r="B63" i="19"/>
  <c r="G62" i="19"/>
  <c r="B62" i="19"/>
  <c r="G61" i="19"/>
  <c r="B61" i="19"/>
  <c r="B60" i="19"/>
  <c r="G59" i="19"/>
  <c r="B59" i="19"/>
  <c r="G58" i="19"/>
  <c r="B58" i="19"/>
  <c r="B57" i="19"/>
  <c r="G56" i="19"/>
  <c r="B56" i="19"/>
  <c r="G55" i="19"/>
  <c r="B55" i="19"/>
  <c r="G54" i="19"/>
  <c r="B54" i="19"/>
  <c r="G53" i="19"/>
  <c r="B53" i="19"/>
  <c r="G52" i="19"/>
  <c r="B52" i="19"/>
  <c r="G51" i="19"/>
  <c r="B51" i="19"/>
  <c r="G50" i="19"/>
  <c r="B50" i="19"/>
  <c r="G49" i="19"/>
  <c r="B49" i="19"/>
  <c r="B48" i="19"/>
  <c r="G47" i="19"/>
  <c r="B47" i="19"/>
  <c r="G46" i="19"/>
  <c r="B46" i="19"/>
  <c r="B45" i="19"/>
  <c r="G44" i="19"/>
  <c r="B44" i="19"/>
  <c r="G43" i="19"/>
  <c r="B43" i="19"/>
  <c r="B42" i="19"/>
  <c r="G41" i="19"/>
  <c r="B41" i="19"/>
  <c r="G40" i="19"/>
  <c r="B40" i="19"/>
  <c r="B39" i="19"/>
  <c r="G38" i="19"/>
  <c r="B38" i="19"/>
  <c r="G37" i="19"/>
  <c r="B37" i="19"/>
  <c r="B36" i="19"/>
  <c r="G35" i="19"/>
  <c r="B35" i="19"/>
  <c r="G34" i="19"/>
  <c r="B34" i="19"/>
  <c r="B33" i="19"/>
  <c r="G32" i="19"/>
  <c r="B32" i="19"/>
  <c r="G31" i="19"/>
  <c r="B31" i="19"/>
  <c r="B30" i="19"/>
  <c r="G29" i="19"/>
  <c r="B29" i="19"/>
  <c r="G28" i="19"/>
  <c r="B28" i="19"/>
  <c r="G27" i="19"/>
  <c r="B27" i="19"/>
  <c r="B26" i="19"/>
  <c r="G25" i="19"/>
  <c r="B25" i="19"/>
  <c r="G24" i="19"/>
  <c r="B24" i="19"/>
  <c r="G23" i="19"/>
  <c r="B23" i="19"/>
  <c r="G22" i="19"/>
  <c r="B22" i="19"/>
  <c r="G21" i="19"/>
  <c r="B21" i="19"/>
  <c r="G20" i="19"/>
  <c r="B20" i="19"/>
  <c r="G19" i="19"/>
  <c r="B19" i="19"/>
  <c r="G18" i="19"/>
  <c r="B18" i="19"/>
  <c r="G17" i="19"/>
  <c r="B17" i="19"/>
  <c r="B16" i="19"/>
  <c r="B15" i="19"/>
  <c r="G14" i="19"/>
  <c r="B14" i="19"/>
  <c r="G13" i="19"/>
  <c r="B13" i="19"/>
  <c r="G12" i="19"/>
  <c r="B12" i="19"/>
  <c r="B11" i="19"/>
  <c r="G10" i="19"/>
  <c r="B10" i="19"/>
  <c r="G9" i="19"/>
  <c r="B9" i="19"/>
  <c r="G8" i="19"/>
  <c r="B8" i="19"/>
  <c r="F7" i="19" l="1"/>
  <c r="G7" i="19"/>
  <c r="G6" i="19" l="1"/>
  <c r="H46" i="4" l="1"/>
  <c r="O90" i="4"/>
  <c r="H6" i="4"/>
  <c r="O92" i="4"/>
  <c r="O91" i="4"/>
  <c r="O89" i="4"/>
  <c r="O88" i="4"/>
  <c r="M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M21" i="4"/>
  <c r="O20" i="4"/>
  <c r="O19" i="4"/>
  <c r="O18" i="4"/>
  <c r="O17" i="4"/>
  <c r="O16" i="4"/>
  <c r="O15" i="4"/>
  <c r="O14" i="4"/>
  <c r="O13" i="4"/>
  <c r="O12" i="4"/>
  <c r="M11" i="4"/>
  <c r="O10" i="4"/>
  <c r="O9" i="4"/>
  <c r="O8" i="4"/>
  <c r="O7" i="4"/>
  <c r="O6" i="4"/>
  <c r="M5" i="4"/>
  <c r="O87" i="4" l="1"/>
  <c r="M4" i="4"/>
  <c r="O5" i="4"/>
  <c r="O11" i="4"/>
  <c r="O21" i="4"/>
  <c r="O4" i="4" l="1"/>
  <c r="K92" i="4" l="1"/>
  <c r="K91" i="4"/>
  <c r="K90" i="4"/>
  <c r="K89" i="4"/>
  <c r="K88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0" i="4"/>
  <c r="K19" i="4"/>
  <c r="K18" i="4"/>
  <c r="K17" i="4"/>
  <c r="K16" i="4"/>
  <c r="K15" i="4"/>
  <c r="K14" i="4"/>
  <c r="K13" i="4"/>
  <c r="K12" i="4"/>
  <c r="K10" i="4"/>
  <c r="K9" i="4"/>
  <c r="K8" i="4"/>
  <c r="K7" i="4"/>
  <c r="K6" i="4"/>
  <c r="J6" i="4"/>
  <c r="I6" i="4"/>
  <c r="L6" i="4" l="1"/>
  <c r="H68" i="4" l="1"/>
  <c r="G87" i="4"/>
  <c r="F87" i="4"/>
  <c r="J68" i="4" l="1"/>
  <c r="I68" i="4"/>
  <c r="I46" i="4"/>
  <c r="J46" i="4"/>
  <c r="H43" i="4" l="1"/>
  <c r="H57" i="4"/>
  <c r="H51" i="4"/>
  <c r="H32" i="4"/>
  <c r="H25" i="4"/>
  <c r="G21" i="4"/>
  <c r="F21" i="4"/>
  <c r="G11" i="4"/>
  <c r="F11" i="4"/>
  <c r="J57" i="4" l="1"/>
  <c r="I57" i="4"/>
  <c r="J25" i="4"/>
  <c r="I25" i="4"/>
  <c r="J43" i="4"/>
  <c r="I43" i="4"/>
  <c r="J32" i="4"/>
  <c r="I32" i="4"/>
  <c r="J51" i="4"/>
  <c r="I51" i="4"/>
  <c r="H92" i="4" l="1"/>
  <c r="H91" i="4"/>
  <c r="H90" i="4"/>
  <c r="H89" i="4"/>
  <c r="H88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7" i="4"/>
  <c r="H66" i="4"/>
  <c r="H65" i="4"/>
  <c r="H64" i="4"/>
  <c r="H63" i="4"/>
  <c r="H62" i="4"/>
  <c r="H61" i="4"/>
  <c r="H60" i="4"/>
  <c r="H59" i="4"/>
  <c r="H58" i="4"/>
  <c r="H56" i="4"/>
  <c r="H55" i="4"/>
  <c r="H54" i="4"/>
  <c r="H53" i="4"/>
  <c r="H52" i="4"/>
  <c r="H50" i="4"/>
  <c r="H49" i="4"/>
  <c r="H48" i="4"/>
  <c r="H47" i="4"/>
  <c r="H45" i="4"/>
  <c r="H44" i="4"/>
  <c r="H42" i="4"/>
  <c r="H41" i="4"/>
  <c r="H40" i="4"/>
  <c r="H39" i="4"/>
  <c r="H38" i="4"/>
  <c r="H37" i="4"/>
  <c r="H36" i="4"/>
  <c r="H35" i="4"/>
  <c r="H34" i="4"/>
  <c r="H33" i="4"/>
  <c r="H31" i="4"/>
  <c r="H30" i="4"/>
  <c r="H29" i="4"/>
  <c r="H28" i="4"/>
  <c r="H27" i="4"/>
  <c r="H26" i="4"/>
  <c r="H24" i="4"/>
  <c r="H23" i="4"/>
  <c r="H22" i="4"/>
  <c r="H20" i="4"/>
  <c r="H19" i="4"/>
  <c r="H18" i="4"/>
  <c r="H17" i="4"/>
  <c r="H16" i="4"/>
  <c r="H15" i="4"/>
  <c r="H14" i="4"/>
  <c r="H13" i="4"/>
  <c r="H12" i="4"/>
  <c r="H10" i="4"/>
  <c r="H9" i="4"/>
  <c r="H8" i="4"/>
  <c r="H7" i="4"/>
  <c r="J9" i="4" l="1"/>
  <c r="L9" i="4" s="1"/>
  <c r="I9" i="4"/>
  <c r="J23" i="4"/>
  <c r="L23" i="4" s="1"/>
  <c r="I23" i="4"/>
  <c r="J28" i="4"/>
  <c r="L28" i="4" s="1"/>
  <c r="I28" i="4"/>
  <c r="J33" i="4"/>
  <c r="L33" i="4" s="1"/>
  <c r="I33" i="4"/>
  <c r="J37" i="4"/>
  <c r="L37" i="4" s="1"/>
  <c r="I37" i="4"/>
  <c r="J41" i="4"/>
  <c r="L41" i="4" s="1"/>
  <c r="I41" i="4"/>
  <c r="I47" i="4"/>
  <c r="J47" i="4"/>
  <c r="L47" i="4" s="1"/>
  <c r="J52" i="4"/>
  <c r="L52" i="4" s="1"/>
  <c r="I52" i="4"/>
  <c r="J56" i="4"/>
  <c r="L56" i="4" s="1"/>
  <c r="I56" i="4"/>
  <c r="J61" i="4"/>
  <c r="L61" i="4" s="1"/>
  <c r="I61" i="4"/>
  <c r="J65" i="4"/>
  <c r="L65" i="4" s="1"/>
  <c r="I65" i="4"/>
  <c r="J70" i="4"/>
  <c r="L70" i="4" s="1"/>
  <c r="I70" i="4"/>
  <c r="J74" i="4"/>
  <c r="L74" i="4" s="1"/>
  <c r="I74" i="4"/>
  <c r="J78" i="4"/>
  <c r="L78" i="4" s="1"/>
  <c r="I78" i="4"/>
  <c r="J82" i="4"/>
  <c r="L82" i="4" s="1"/>
  <c r="I82" i="4"/>
  <c r="J86" i="4"/>
  <c r="L86" i="4" s="1"/>
  <c r="I86" i="4"/>
  <c r="J91" i="4"/>
  <c r="L91" i="4" s="1"/>
  <c r="I91" i="4"/>
  <c r="J15" i="4"/>
  <c r="L15" i="4" s="1"/>
  <c r="I15" i="4"/>
  <c r="J29" i="4"/>
  <c r="I29" i="4"/>
  <c r="J38" i="4"/>
  <c r="L38" i="4" s="1"/>
  <c r="I38" i="4"/>
  <c r="J42" i="4"/>
  <c r="L42" i="4" s="1"/>
  <c r="I42" i="4"/>
  <c r="J48" i="4"/>
  <c r="L48" i="4" s="1"/>
  <c r="I48" i="4"/>
  <c r="J53" i="4"/>
  <c r="L53" i="4" s="1"/>
  <c r="I53" i="4"/>
  <c r="J58" i="4"/>
  <c r="L58" i="4" s="1"/>
  <c r="I58" i="4"/>
  <c r="J62" i="4"/>
  <c r="L62" i="4" s="1"/>
  <c r="I62" i="4"/>
  <c r="J66" i="4"/>
  <c r="I66" i="4"/>
  <c r="I71" i="4"/>
  <c r="J71" i="4"/>
  <c r="L71" i="4" s="1"/>
  <c r="J75" i="4"/>
  <c r="L75" i="4" s="1"/>
  <c r="I75" i="4"/>
  <c r="I79" i="4"/>
  <c r="J79" i="4"/>
  <c r="L79" i="4" s="1"/>
  <c r="I83" i="4"/>
  <c r="J83" i="4"/>
  <c r="L83" i="4" s="1"/>
  <c r="J88" i="4"/>
  <c r="I88" i="4"/>
  <c r="J92" i="4"/>
  <c r="L92" i="4" s="1"/>
  <c r="I92" i="4"/>
  <c r="J14" i="4"/>
  <c r="L14" i="4" s="1"/>
  <c r="I14" i="4"/>
  <c r="J12" i="4"/>
  <c r="I12" i="4"/>
  <c r="J30" i="4"/>
  <c r="L30" i="4" s="1"/>
  <c r="I30" i="4"/>
  <c r="I39" i="4"/>
  <c r="J39" i="4"/>
  <c r="L39" i="4" s="1"/>
  <c r="J44" i="4"/>
  <c r="L44" i="4" s="1"/>
  <c r="I44" i="4"/>
  <c r="J49" i="4"/>
  <c r="L49" i="4" s="1"/>
  <c r="I49" i="4"/>
  <c r="J54" i="4"/>
  <c r="L54" i="4" s="1"/>
  <c r="I54" i="4"/>
  <c r="I59" i="4"/>
  <c r="J59" i="4"/>
  <c r="L59" i="4" s="1"/>
  <c r="J63" i="4"/>
  <c r="L63" i="4" s="1"/>
  <c r="I63" i="4"/>
  <c r="J67" i="4"/>
  <c r="L67" i="4" s="1"/>
  <c r="I67" i="4"/>
  <c r="J72" i="4"/>
  <c r="L72" i="4" s="1"/>
  <c r="I72" i="4"/>
  <c r="J76" i="4"/>
  <c r="L76" i="4" s="1"/>
  <c r="I76" i="4"/>
  <c r="J80" i="4"/>
  <c r="L80" i="4" s="1"/>
  <c r="I80" i="4"/>
  <c r="J84" i="4"/>
  <c r="L84" i="4" s="1"/>
  <c r="I84" i="4"/>
  <c r="J89" i="4"/>
  <c r="L89" i="4" s="1"/>
  <c r="I89" i="4"/>
  <c r="J18" i="4"/>
  <c r="L18" i="4" s="1"/>
  <c r="I18" i="4"/>
  <c r="J10" i="4"/>
  <c r="L10" i="4" s="1"/>
  <c r="I10" i="4"/>
  <c r="J19" i="4"/>
  <c r="L19" i="4" s="1"/>
  <c r="I19" i="4"/>
  <c r="J24" i="4"/>
  <c r="L24" i="4" s="1"/>
  <c r="I24" i="4"/>
  <c r="I34" i="4"/>
  <c r="J34" i="4"/>
  <c r="L34" i="4" s="1"/>
  <c r="J7" i="4"/>
  <c r="I7" i="4"/>
  <c r="J16" i="4"/>
  <c r="I16" i="4"/>
  <c r="J20" i="4"/>
  <c r="L20" i="4" s="1"/>
  <c r="I20" i="4"/>
  <c r="J26" i="4"/>
  <c r="L26" i="4" s="1"/>
  <c r="I26" i="4"/>
  <c r="J35" i="4"/>
  <c r="L35" i="4" s="1"/>
  <c r="I35" i="4"/>
  <c r="I8" i="4"/>
  <c r="J8" i="4"/>
  <c r="L8" i="4" s="1"/>
  <c r="J13" i="4"/>
  <c r="L13" i="4" s="1"/>
  <c r="I13" i="4"/>
  <c r="J17" i="4"/>
  <c r="L17" i="4" s="1"/>
  <c r="I17" i="4"/>
  <c r="I22" i="4"/>
  <c r="J22" i="4"/>
  <c r="I27" i="4"/>
  <c r="J27" i="4"/>
  <c r="L27" i="4" s="1"/>
  <c r="J31" i="4"/>
  <c r="L31" i="4" s="1"/>
  <c r="I31" i="4"/>
  <c r="J36" i="4"/>
  <c r="L36" i="4" s="1"/>
  <c r="I36" i="4"/>
  <c r="J40" i="4"/>
  <c r="L40" i="4" s="1"/>
  <c r="I40" i="4"/>
  <c r="J45" i="4"/>
  <c r="L45" i="4" s="1"/>
  <c r="I45" i="4"/>
  <c r="J50" i="4"/>
  <c r="L50" i="4" s="1"/>
  <c r="I50" i="4"/>
  <c r="I55" i="4"/>
  <c r="J55" i="4"/>
  <c r="L55" i="4" s="1"/>
  <c r="J60" i="4"/>
  <c r="L60" i="4" s="1"/>
  <c r="I60" i="4"/>
  <c r="J64" i="4"/>
  <c r="L64" i="4" s="1"/>
  <c r="I64" i="4"/>
  <c r="J69" i="4"/>
  <c r="L69" i="4" s="1"/>
  <c r="I69" i="4"/>
  <c r="J73" i="4"/>
  <c r="L73" i="4" s="1"/>
  <c r="I73" i="4"/>
  <c r="J77" i="4"/>
  <c r="L77" i="4" s="1"/>
  <c r="I77" i="4"/>
  <c r="J81" i="4"/>
  <c r="L81" i="4" s="1"/>
  <c r="I81" i="4"/>
  <c r="J85" i="4"/>
  <c r="I85" i="4"/>
  <c r="J90" i="4"/>
  <c r="L90" i="4" s="1"/>
  <c r="I90" i="4"/>
  <c r="I87" i="4" s="1"/>
  <c r="L16" i="4"/>
  <c r="L25" i="4"/>
  <c r="L29" i="4"/>
  <c r="L57" i="4"/>
  <c r="L85" i="4"/>
  <c r="L46" i="4"/>
  <c r="L66" i="4"/>
  <c r="L43" i="4"/>
  <c r="L51" i="4"/>
  <c r="L32" i="4"/>
  <c r="L68" i="4"/>
  <c r="H87" i="4"/>
  <c r="H5" i="4"/>
  <c r="H11" i="4"/>
  <c r="H21" i="4"/>
  <c r="H4" i="4" l="1"/>
  <c r="J87" i="4"/>
  <c r="L88" i="4"/>
  <c r="L87" i="4" s="1"/>
  <c r="L21" i="4"/>
  <c r="J11" i="4"/>
  <c r="L12" i="4"/>
  <c r="L11" i="4" s="1"/>
  <c r="J21" i="4"/>
  <c r="L22" i="4"/>
  <c r="L7" i="4"/>
  <c r="L5" i="4" s="1"/>
  <c r="J5" i="4"/>
  <c r="I11" i="4"/>
  <c r="I5" i="4"/>
  <c r="I21" i="4"/>
  <c r="J4" i="4" l="1"/>
  <c r="L4" i="4"/>
  <c r="I4" i="4"/>
  <c r="C87" i="4" l="1"/>
  <c r="C21" i="4" l="1"/>
  <c r="E86" i="4"/>
  <c r="E23" i="3"/>
  <c r="E24" i="3"/>
  <c r="E25" i="3"/>
  <c r="C5" i="3"/>
  <c r="E38" i="4" l="1"/>
  <c r="E37" i="4"/>
  <c r="E36" i="4"/>
  <c r="G5" i="4"/>
  <c r="F5" i="4"/>
  <c r="G4" i="4" l="1"/>
  <c r="F4" i="4"/>
  <c r="E7" i="3" l="1"/>
  <c r="E10" i="4" l="1"/>
  <c r="E9" i="4"/>
  <c r="E8" i="4"/>
  <c r="E7" i="4"/>
  <c r="C5" i="4" l="1"/>
  <c r="P5" i="4" s="1"/>
  <c r="P4" i="4" s="1"/>
  <c r="C11" i="4"/>
  <c r="C4" i="4" l="1"/>
  <c r="E92" i="4"/>
  <c r="E91" i="4"/>
  <c r="E90" i="4"/>
  <c r="E89" i="4"/>
  <c r="E88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0" i="4"/>
  <c r="E19" i="4"/>
  <c r="E18" i="4"/>
  <c r="E17" i="4"/>
  <c r="E16" i="4"/>
  <c r="E15" i="4"/>
  <c r="E14" i="4"/>
  <c r="E13" i="4"/>
  <c r="E12" i="4"/>
  <c r="E6" i="4"/>
  <c r="E21" i="4" l="1"/>
  <c r="E5" i="4"/>
  <c r="E87" i="4"/>
  <c r="E11" i="4"/>
  <c r="E4" i="4" l="1"/>
  <c r="E22" i="3" l="1"/>
  <c r="E21" i="3"/>
  <c r="E20" i="3"/>
  <c r="E18" i="3"/>
  <c r="E17" i="3"/>
  <c r="E16" i="3"/>
  <c r="E15" i="3"/>
  <c r="E14" i="3"/>
  <c r="E13" i="3"/>
  <c r="E12" i="3"/>
  <c r="E10" i="3"/>
  <c r="E9" i="3"/>
  <c r="E8" i="3"/>
  <c r="E19" i="3" l="1"/>
  <c r="E11" i="3"/>
  <c r="E6" i="3"/>
  <c r="E5" i="3" l="1"/>
</calcChain>
</file>

<file path=xl/sharedStrings.xml><?xml version="1.0" encoding="utf-8"?>
<sst xmlns="http://schemas.openxmlformats.org/spreadsheetml/2006/main" count="1557" uniqueCount="1086">
  <si>
    <t>Код</t>
  </si>
  <si>
    <t>Обем (бр.)</t>
  </si>
  <si>
    <t>Клинична имунология</t>
  </si>
  <si>
    <t>Номенклатура</t>
  </si>
  <si>
    <t>Стойност (лв.)</t>
  </si>
  <si>
    <t>Общо ПИМП:</t>
  </si>
  <si>
    <t>Капитационно плащане</t>
  </si>
  <si>
    <t>Дейност по диспансерно наблюдение</t>
  </si>
  <si>
    <t>Прегледи по диспансерно наблюдение на ЗОЛ с едно заболяване</t>
  </si>
  <si>
    <t>Прегледи по диспансерно наблюдение на ЗОЛ с две заболявания</t>
  </si>
  <si>
    <t>Прегледи по диспансерно наблюдение на ЗОЛ с повече от две заболявания</t>
  </si>
  <si>
    <t>Инцидентни посещения на ЗОЛ от други здравни райони</t>
  </si>
  <si>
    <t>Неблагоприятни условия</t>
  </si>
  <si>
    <t>Общо СИМП:</t>
  </si>
  <si>
    <t xml:space="preserve">Първични посещения </t>
  </si>
  <si>
    <t>Първични специализирани прегледи по диспансерно наблюдение на ЗОЛ</t>
  </si>
  <si>
    <t>Вторични посещения</t>
  </si>
  <si>
    <t>Профилактични прегледи на ЗОЛ до 18 г. от лекар-специалист с придобита специалност по „Педиатрия“</t>
  </si>
  <si>
    <t>Профилактични прегледи на ЗОЛ над 18 г. с рискови фактори за развитие на заболяване</t>
  </si>
  <si>
    <t>Специализиран преглед по диспансерно наблюдение на ЗОЛ с едно или повече заболявания</t>
  </si>
  <si>
    <t>Медицинска експертиза</t>
  </si>
  <si>
    <t>Високоспециализирани дейности</t>
  </si>
  <si>
    <t>Пункционна биопсия на щитовидна жлеза под ехографски контрол</t>
  </si>
  <si>
    <t>Лазертерапия при очни заболявания</t>
  </si>
  <si>
    <t>Вземане на биопсичен материал от нос</t>
  </si>
  <si>
    <t>Назален провокационен тест с алергени</t>
  </si>
  <si>
    <t>Отстраняване на полипи от носната кухина</t>
  </si>
  <si>
    <t>Пункция и аспирация на максиларен синус</t>
  </si>
  <si>
    <t>Инцизия на тонзиларни и перитонзиларни абсцеси</t>
  </si>
  <si>
    <t>Ларингостробоскопия; ларингостробография</t>
  </si>
  <si>
    <t>Бронхопровокационен тест с метахолин</t>
  </si>
  <si>
    <t>Лигатура на вена при подкожни варикозни образувания и ексцизия на варикозни възли</t>
  </si>
  <si>
    <t>Венозна анестезия</t>
  </si>
  <si>
    <t>Вземане на биопсичен материал от лимфен възел</t>
  </si>
  <si>
    <t>Вземане на материал чрез костно-мозъчна пункция за специализирани изследвания</t>
  </si>
  <si>
    <t>Уретроцистоскопия (диагностична)</t>
  </si>
  <si>
    <t>Вземане на биопсичен материал от пикочен мехур</t>
  </si>
  <si>
    <t>Уретротомия при стриктура</t>
  </si>
  <si>
    <t>Вземане на биопсичен материал от уретра</t>
  </si>
  <si>
    <t>Вземане на биопсичен материал от пенис</t>
  </si>
  <si>
    <t>Деструктивно лечение на доброкачествени изменения на маточната шийка, с изключение на химична каутеризация</t>
  </si>
  <si>
    <t>Диагностична и терапевтична пункция на стави</t>
  </si>
  <si>
    <t>Инцизия и дренаж на палмарно или тенарно пространство</t>
  </si>
  <si>
    <t>Вагинотомия</t>
  </si>
  <si>
    <t>Инцизия на гръдна (млечна) жлеза</t>
  </si>
  <si>
    <t>Криотерапия и/или лазертерапия на доброкачествени кожни тумори</t>
  </si>
  <si>
    <t>Трансфонтанелна ехография</t>
  </si>
  <si>
    <t>Фетална ехокардиография на рисков контингент за сърдечна патология на плода</t>
  </si>
  <si>
    <t>Ехография на млечна жлеза</t>
  </si>
  <si>
    <t>Доплерова сонография; доплерова сонография на периферни съдове; доплерова сонография на съдовете на щитовидната жлеза</t>
  </si>
  <si>
    <t>Ехографско изследване на стави при деца</t>
  </si>
  <si>
    <t>Остеоденситометрия и интерпретация при следните случаи: Болни с трансплантирани органи. Пациенти с хиперпаратиреоидизъм. Пациенти с хипогонадизъм</t>
  </si>
  <si>
    <t>Интерпретация на резултат от изследване на кинетиката на радионуклидно маркирани тромбоцити</t>
  </si>
  <si>
    <t>Интерпретация на комплексно изследване на стандартен панел от морфологични, имунофенотипни, цитогенетични и молекулярни показатели за диагноза и определяне на група прогностичен риск при болен с левкемия</t>
  </si>
  <si>
    <t>Снемане на анестезиологичен статус за планиране на оперативна интервенция с анестезия</t>
  </si>
  <si>
    <t>Интерпретация на комплексно изследване на стандартен панел имунохистохимични, имунохимични показатели β-микроглобулин за диагноза и определяне на група прогностичен риск при пациент с лимфом</t>
  </si>
  <si>
    <t>Назален провокационен тест с медиатори</t>
  </si>
  <si>
    <t>Електроенцефалография (ЕЕГ)</t>
  </si>
  <si>
    <t>Непрекъснат 24-часов електрокардиографски запис (ЕКГ Холтер мониториране)</t>
  </si>
  <si>
    <t>Непрекъснат 24-часов запис на артериално налягяне (Холтер мониториране)</t>
  </si>
  <si>
    <t>Индуциране на храчка и нейната обработка</t>
  </si>
  <si>
    <t>Електромиография (ЕМГ)</t>
  </si>
  <si>
    <t>Постизометрична релаксация (курс на лечение)</t>
  </si>
  <si>
    <t>Екстензионна терапия (курс на лечение)</t>
  </si>
  <si>
    <t>Специализирани кинезитерапевтични методи, приложими при ДЦП</t>
  </si>
  <si>
    <t>Сесия за кризисна интервенция</t>
  </si>
  <si>
    <t>Флуоресцентна ангиография на съдовете на окото</t>
  </si>
  <si>
    <t>Евокирани потенциали</t>
  </si>
  <si>
    <t>Фонетография</t>
  </si>
  <si>
    <t>Назален лаваж и обработка</t>
  </si>
  <si>
    <t>Лазертерапия при ставни заболявания и трудно зарастващи рани</t>
  </si>
  <si>
    <t>Тестуване за поносимост при прилагане на анестетици</t>
  </si>
  <si>
    <t>Физиотерапия и рехабилитация</t>
  </si>
  <si>
    <t>Кожно-алергично тестуване</t>
  </si>
  <si>
    <t>GP01 0-18Y</t>
  </si>
  <si>
    <t>Капитационно заплащане за ЗОЛ на възраст от 0 до 18 години</t>
  </si>
  <si>
    <t>GP01 18-65Y</t>
  </si>
  <si>
    <t>Капитационно заплащане за ЗОЛ на възраст от 18 до 65 години</t>
  </si>
  <si>
    <t>GP01 65-200Y</t>
  </si>
  <si>
    <t>GP08</t>
  </si>
  <si>
    <t>GP04 0-1Y</t>
  </si>
  <si>
    <t>Профилактични прегледи за лица от 0 до 1 година по програма "Детско здравеопазване"</t>
  </si>
  <si>
    <t>GP04 1-2Y</t>
  </si>
  <si>
    <t>Профилактични прегледи за лица от 1 до 2 години по програма "Детско здравеопазване"</t>
  </si>
  <si>
    <t>GP04 2-7Y</t>
  </si>
  <si>
    <t>Профилактични прегледи за лица от 2 до 7 години по програма "Детско здравеопазване"</t>
  </si>
  <si>
    <t>GP04 7-18Y</t>
  </si>
  <si>
    <t>Профилактични прегледи за лица от 7 до 18 години по програма "Детско здравеопазване"</t>
  </si>
  <si>
    <t>GP03</t>
  </si>
  <si>
    <t>GP06</t>
  </si>
  <si>
    <t>NGP02</t>
  </si>
  <si>
    <t>NGP02-D</t>
  </si>
  <si>
    <t>NGP03D</t>
  </si>
  <si>
    <t>GP05</t>
  </si>
  <si>
    <t>GP09</t>
  </si>
  <si>
    <t>Имунизации на лица над 18 години</t>
  </si>
  <si>
    <t>GP07</t>
  </si>
  <si>
    <t>SOMC-43 1</t>
  </si>
  <si>
    <t>Първични прегледи по повод остри заболявания и с хронични, неподлежащи на диспансерно наблюдение</t>
  </si>
  <si>
    <t>SOMC-44 1</t>
  </si>
  <si>
    <t>Първични прегледи на ЗОЛ от 0 до 18 г. при специалист по „Педиатрия“ и/или с придобита профилна специалност по „Детски болести“, насочен от ОПЛ по повод остри състояния</t>
  </si>
  <si>
    <t>SOMC-45 1</t>
  </si>
  <si>
    <t>Първични прегледи при специалисти ( „Хирургия“, „Ортопедия и травматология“), изпълняващи процедури</t>
  </si>
  <si>
    <t>SOMC-40 1</t>
  </si>
  <si>
    <t>Първични профилактични прегледи по програма „Майчино здравеопазване“</t>
  </si>
  <si>
    <t>SOMC-42 1</t>
  </si>
  <si>
    <t>SOMC-43 2</t>
  </si>
  <si>
    <t>Вторични прегледи по повод остри заболявания и с хронични, неподлежащи на диспансерно наблюдение</t>
  </si>
  <si>
    <t>SOMC-44 2</t>
  </si>
  <si>
    <t>Вторични прегледи на ЗОЛ от 0 до 18 г. при специалист „Педиатрия“ и/или с придобита профилна специалност по „Детски болести“, насочен от ОПЛ по повод остри състояния</t>
  </si>
  <si>
    <t>SOMC-45 2</t>
  </si>
  <si>
    <t>Вторични прегледи при специалисти („Хирургия“, „Ортопедия и травматология“), изпълняващи процедури</t>
  </si>
  <si>
    <t>SOMC-39</t>
  </si>
  <si>
    <t>SOMC-40 2</t>
  </si>
  <si>
    <t>Вторични профилактични прегледи по програма „Майчино здравеопазване“</t>
  </si>
  <si>
    <t>SOMC-41</t>
  </si>
  <si>
    <t>SOMC-42 2</t>
  </si>
  <si>
    <t>SOMC-55</t>
  </si>
  <si>
    <t>Комплексно диспансерно /амбулаторно/ наблюдение на лица с психични и кожно-венерически заболявания</t>
  </si>
  <si>
    <t>14.24</t>
  </si>
  <si>
    <t>21.22</t>
  </si>
  <si>
    <t>21.29</t>
  </si>
  <si>
    <t>21.31</t>
  </si>
  <si>
    <t>28.0</t>
  </si>
  <si>
    <t>31.48</t>
  </si>
  <si>
    <t>33.29</t>
  </si>
  <si>
    <t>38.50</t>
  </si>
  <si>
    <t>39.96</t>
  </si>
  <si>
    <t>40.11</t>
  </si>
  <si>
    <t>41.31</t>
  </si>
  <si>
    <t>57.32</t>
  </si>
  <si>
    <t>57.33</t>
  </si>
  <si>
    <t>58.0</t>
  </si>
  <si>
    <t>58.23</t>
  </si>
  <si>
    <t>60.11</t>
  </si>
  <si>
    <t>64.11</t>
  </si>
  <si>
    <t>67.11</t>
  </si>
  <si>
    <t>67.32</t>
  </si>
  <si>
    <t>68.16</t>
  </si>
  <si>
    <t>81.91</t>
  </si>
  <si>
    <t>82.04</t>
  </si>
  <si>
    <t>83.13</t>
  </si>
  <si>
    <t>85.0</t>
  </si>
  <si>
    <t>85.11</t>
  </si>
  <si>
    <t>86.3</t>
  </si>
  <si>
    <t>88.71</t>
  </si>
  <si>
    <t>88.72</t>
  </si>
  <si>
    <t>88.721</t>
  </si>
  <si>
    <t>88.73</t>
  </si>
  <si>
    <t>88.75</t>
  </si>
  <si>
    <t>88.77</t>
  </si>
  <si>
    <t>88.79</t>
  </si>
  <si>
    <t>88.98</t>
  </si>
  <si>
    <t>89.01</t>
  </si>
  <si>
    <t>89.04</t>
  </si>
  <si>
    <t>89.06</t>
  </si>
  <si>
    <t>89.07</t>
  </si>
  <si>
    <t>89.08</t>
  </si>
  <si>
    <t>89.12</t>
  </si>
  <si>
    <t>89.14</t>
  </si>
  <si>
    <t>89.41</t>
  </si>
  <si>
    <t>89.50</t>
  </si>
  <si>
    <t>89.61</t>
  </si>
  <si>
    <t>90.49</t>
  </si>
  <si>
    <t>93.08</t>
  </si>
  <si>
    <t>93.13</t>
  </si>
  <si>
    <t>93.21</t>
  </si>
  <si>
    <t>93.27</t>
  </si>
  <si>
    <t>93.75</t>
  </si>
  <si>
    <t>94.35</t>
  </si>
  <si>
    <t>95.12</t>
  </si>
  <si>
    <t>95.23</t>
  </si>
  <si>
    <t>95.47</t>
  </si>
  <si>
    <t>96.53</t>
  </si>
  <si>
    <t>99.88</t>
  </si>
  <si>
    <t>Z01.5</t>
  </si>
  <si>
    <t>SOMC-56</t>
  </si>
  <si>
    <t>SOMC-36</t>
  </si>
  <si>
    <t>SOMC-37</t>
  </si>
  <si>
    <t>SOMC-38</t>
  </si>
  <si>
    <t>SOMC-46</t>
  </si>
  <si>
    <t>Диагностична горна ендоскопия</t>
  </si>
  <si>
    <t>Диагностична долна ендоскопия, фиброколоноскопия</t>
  </si>
  <si>
    <t>Диагностична долна ендоскопия, фибросигмоидоскопия</t>
  </si>
  <si>
    <t>22.01</t>
  </si>
  <si>
    <t>45.13</t>
  </si>
  <si>
    <t>45.23</t>
  </si>
  <si>
    <t>45.24</t>
  </si>
  <si>
    <t>Поставяне на препоръчителни ваксини по национални програми по чл. 82, ал. 2, т. 3 от ЗЗ</t>
  </si>
  <si>
    <t>Цени  
(лв.)</t>
  </si>
  <si>
    <t>Капитационно заплащане за ЗОЛ на възраст над 65 години</t>
  </si>
  <si>
    <t>Заплащане за осигуряване на достъп до медицинска помощ на ЗОЛ извън обявения работен график на практиката съгласно Наредба № 9 от 2019 г.</t>
  </si>
  <si>
    <t>Дейност по програма "Детско здравеопазване"</t>
  </si>
  <si>
    <t>Задължителни имунизации и реимунизации на деца от 0 до 18 години</t>
  </si>
  <si>
    <t>Профилактични прегледи по програма "Майчино здравеопазване"</t>
  </si>
  <si>
    <t>Годишни профилактични прегледи на ЗОЛ над 18 години</t>
  </si>
  <si>
    <t>05.31</t>
  </si>
  <si>
    <t>Локално обезболяване - проводна анестезия</t>
  </si>
  <si>
    <t>06.11</t>
  </si>
  <si>
    <t>Вземане на биопсичен материал от простата</t>
  </si>
  <si>
    <t>Колпоскопия със/без прицелна биопсия</t>
  </si>
  <si>
    <t>67.19</t>
  </si>
  <si>
    <t>Абразио на цервикален канал</t>
  </si>
  <si>
    <t>Аспирационна ендометриална биопсия</t>
  </si>
  <si>
    <t>Вземане на биопсичен материал от гърда</t>
  </si>
  <si>
    <t>Ехокардиография</t>
  </si>
  <si>
    <t>Доплерово ултразвуково изследване на бъбречни съдове</t>
  </si>
  <si>
    <t>Интерпретация на резултат от изследване на кинетиката на радионуклидно маркирани еритроцити - обем циркулираща кръв/кинетика на еритроцити</t>
  </si>
  <si>
    <t>Сърдечно-съдов тест с натоварване</t>
  </si>
  <si>
    <t>Фониатрична консултация с последваща гласова рехабилитация - курс (комплекс дихателни, фонаторни и резонаторни упражнения) 10 сеанса</t>
  </si>
  <si>
    <t>Първоначален специализиран преглед по пакет физиотерапия и рехабилитация</t>
  </si>
  <si>
    <t>Процедури по група 1 по пакет физиотерапия и рехабилитация</t>
  </si>
  <si>
    <t>Процедури по група 2 по пакет физиотерапия и рехабилитация</t>
  </si>
  <si>
    <t>Процедури по група 3 по пакет физиотерапия и рехабилитация</t>
  </si>
  <si>
    <t>Заключителен преглед по пакет физиотерапия и рехабилитация</t>
  </si>
  <si>
    <t>Отчетени и заплатени дейности м01-08.2020 г. (м07 - заявка, м08-прогноза)</t>
  </si>
  <si>
    <t>Прогноза м.09-12.2020 г. Вариант 1 - оставащ бр. до договорени обеми за 2020 г.</t>
  </si>
  <si>
    <t xml:space="preserve">Номенклатура </t>
  </si>
  <si>
    <t>Цени 
след м.01 2020 г. 
(лв.)</t>
  </si>
  <si>
    <t xml:space="preserve">Договорени обеми за 2020 г. </t>
  </si>
  <si>
    <t>Spec</t>
  </si>
  <si>
    <t>Code</t>
  </si>
  <si>
    <t>Общо БМП:</t>
  </si>
  <si>
    <t>Клинични пътеки</t>
  </si>
  <si>
    <t>АГ</t>
  </si>
  <si>
    <t>001</t>
  </si>
  <si>
    <t>Стационарни грижи при бременност с повишен риск</t>
  </si>
  <si>
    <t>002</t>
  </si>
  <si>
    <t>Пренатална инвазивна диагностика на бременността и интензивни грижи при бременност с реализиран риск</t>
  </si>
  <si>
    <t>003</t>
  </si>
  <si>
    <t>Оперативни процедури за задържане на бременност</t>
  </si>
  <si>
    <t>004</t>
  </si>
  <si>
    <t>Преждевременно прекъсване на бременността</t>
  </si>
  <si>
    <t>004.1</t>
  </si>
  <si>
    <t>Преждевременно прекъсване на бременността до 13 гест. с. включително</t>
  </si>
  <si>
    <t>004.2</t>
  </si>
  <si>
    <t>Преждевременно прекъсване на бременността над 13 гест. с.</t>
  </si>
  <si>
    <t>005</t>
  </si>
  <si>
    <t>Раждане</t>
  </si>
  <si>
    <t>005.1</t>
  </si>
  <si>
    <t>Нормално раждане</t>
  </si>
  <si>
    <t>005.2</t>
  </si>
  <si>
    <t>Раждане чрез цезарово сечение</t>
  </si>
  <si>
    <t>Неонатология</t>
  </si>
  <si>
    <t>006</t>
  </si>
  <si>
    <t>Грижи за здраво новородено дете</t>
  </si>
  <si>
    <t>007</t>
  </si>
  <si>
    <t>Диагностика и лечение на новородени с тегло над 2500 грама, първа степен на тежест</t>
  </si>
  <si>
    <t>008</t>
  </si>
  <si>
    <t>Диагностика и лечение на новородени с тегло над 2500 грама, втора степен на тежест</t>
  </si>
  <si>
    <t>009</t>
  </si>
  <si>
    <t>Диагностика и лечение на новородени с тегло от 1500 до 2499 грама, първа степен на тежест</t>
  </si>
  <si>
    <t>010</t>
  </si>
  <si>
    <t>Диагностика и лечение на новородени с тегло от 1500 до 2499 грама, втора степен на тежест</t>
  </si>
  <si>
    <t>011</t>
  </si>
  <si>
    <t>Диагностика и лечение на новородени с тегло под 1499 грама</t>
  </si>
  <si>
    <t>012</t>
  </si>
  <si>
    <t>Диагностика и лечение на дете с вродени аномалии</t>
  </si>
  <si>
    <t>013</t>
  </si>
  <si>
    <t>Диагностика и интензивно лечение на новородени с дихателна недостатъчност, първа степен на тежест</t>
  </si>
  <si>
    <t>014</t>
  </si>
  <si>
    <t>Диагностика и интензивно лечение на новородени с дихателна недостатъчност, втора степен на тежест</t>
  </si>
  <si>
    <t>015</t>
  </si>
  <si>
    <t>Диагностика и интензивно лечение на новородени с приложение на сърфактант</t>
  </si>
  <si>
    <t>015.1</t>
  </si>
  <si>
    <t>Диагностика и интензивно лечение на новородени с еднократно приложение на сърфактант</t>
  </si>
  <si>
    <t>015.2</t>
  </si>
  <si>
    <t>Диагностика и интензивно лечение на новородени с многократно приложение на сърфактант</t>
  </si>
  <si>
    <t>Кардиология</t>
  </si>
  <si>
    <t>016</t>
  </si>
  <si>
    <t>Диагностика и лечение на нестабилна форма на ангина пекторис/остър миокарден инфаркт без инвазивно изследване и/или интервенционално лечение</t>
  </si>
  <si>
    <t>017</t>
  </si>
  <si>
    <t>Инвазивна диагностика при сърдечно-съдови заболявания</t>
  </si>
  <si>
    <t>017.1</t>
  </si>
  <si>
    <t>Инвазивна диагностика при сърдечно-съдови заболявания при лица над 18 години</t>
  </si>
  <si>
    <t>017.2</t>
  </si>
  <si>
    <t>Инвазивна диагностика при сърдечно-съдови заболявания при лица под 18 години</t>
  </si>
  <si>
    <t>018</t>
  </si>
  <si>
    <t>Инвазивна диагностика при сърдечно-съдови заболявания с механична вентилация</t>
  </si>
  <si>
    <t>018.1</t>
  </si>
  <si>
    <t>Инвазивна диагностика при сърдечно-съдови заболявания с механична вентилация за лица над 18 години</t>
  </si>
  <si>
    <t>018.2</t>
  </si>
  <si>
    <t>Инвазивна диагностика при сърдечно-съдови заболяванияс механична вентилация при лица под 18 години</t>
  </si>
  <si>
    <t>019</t>
  </si>
  <si>
    <t>Постоянна електрокардиостимулация</t>
  </si>
  <si>
    <t>019.1</t>
  </si>
  <si>
    <t>Постоянна електрокардиостимулация - с имплантация на антибрадикарден пейсмейкър - еднокамерен или двукамерен</t>
  </si>
  <si>
    <t>019.2</t>
  </si>
  <si>
    <t>Постоянна електрокардиостимулация - с имплантация на ресинхронизираща система за стимулация или автоматичен кардиовертер дефибрилатор</t>
  </si>
  <si>
    <t>020</t>
  </si>
  <si>
    <t>Интервенционално лечение и свързани с него диагностични катетеризации при сърдечно-съдови заболявания</t>
  </si>
  <si>
    <t>020.1</t>
  </si>
  <si>
    <t>Интервенционално лечение и свързани с него диагностични катетеризации при сърдечно-съдови заболявания при лица над 18 години</t>
  </si>
  <si>
    <t>020.2</t>
  </si>
  <si>
    <t>Интервенционално лечение и свързани с него диагностични катетеризации при сърдечно-съдови заболявания при лица под 18 години</t>
  </si>
  <si>
    <t>021</t>
  </si>
  <si>
    <t>Интервенционално лечение и свързани с него диагностични катетеризации при сърдечни аритмии</t>
  </si>
  <si>
    <t>021.1</t>
  </si>
  <si>
    <t>Интервенционално лечение и свързани с него диагностични катетеризации при сърдечни аритмии при лица над 18 години</t>
  </si>
  <si>
    <t>021.2</t>
  </si>
  <si>
    <t>Интервенционално лечение и свързани с него диагностични катетеризации при сърдечни аритмии при лица под 18 години</t>
  </si>
  <si>
    <t>022</t>
  </si>
  <si>
    <t>Интервенционално лечение и свързани с него диагностични катетеризации при вродени сърдечни малформации</t>
  </si>
  <si>
    <t>022.1</t>
  </si>
  <si>
    <t>Интервенционално лечение и свързани с него диагностични катетеризации при вродени сърдечни малформации за лица над 18 години</t>
  </si>
  <si>
    <t>022.2</t>
  </si>
  <si>
    <t>Интервенционално лечение и свързани с него диагностични катетеризации при вродени сърдечни малформации при лица под 18 години</t>
  </si>
  <si>
    <t>023</t>
  </si>
  <si>
    <t>Интервенционално лечение и свързани с него диагностични катетеризации при вродени сърдечни малформации с механична вентилация</t>
  </si>
  <si>
    <t>023.1</t>
  </si>
  <si>
    <t>Интервенционално лечение и свързани с него диагностични катетеризации при вродени сърдечни малформации с механична вентилация при лица над 18 години</t>
  </si>
  <si>
    <t>023.2</t>
  </si>
  <si>
    <t>Интервенционално лечение и свързани с него диагностични катетеризации при вродени сърдечни малформации с механична вентилация при лица под 18 години</t>
  </si>
  <si>
    <t>024</t>
  </si>
  <si>
    <t>Ендоваскуларно лечение на екстракраниални съдове</t>
  </si>
  <si>
    <t>025</t>
  </si>
  <si>
    <t>Диагностика и лечение на нестабилна форма на ангина пекторис с инвазивно изследване</t>
  </si>
  <si>
    <t>026</t>
  </si>
  <si>
    <t>Диагностика и лечение на нестабилна форма на ангина пекторис с интервенционално лечение</t>
  </si>
  <si>
    <t>027</t>
  </si>
  <si>
    <t>Диагностика и лечение на остър коронарен синдром с фибринолитик</t>
  </si>
  <si>
    <t>028</t>
  </si>
  <si>
    <t>Диагностика и лечение на остър коронарен синдром с персистираща елевация на ST сегмент с интервенционално лечение</t>
  </si>
  <si>
    <t>029</t>
  </si>
  <si>
    <t>Диагностика и лечение на остра и изострена хронична сърдечна недостатъчност без механична вентилация</t>
  </si>
  <si>
    <t>030</t>
  </si>
  <si>
    <t>Диагностика и лечение на остра и изострена хронична сърдечна недостатъчност с механична вентилация</t>
  </si>
  <si>
    <t>030.1</t>
  </si>
  <si>
    <t>Диагностика и лечение на остра и изострена хронична сърдечна недостатъчност с механична вентилация при лица над 18 години</t>
  </si>
  <si>
    <t>030.2</t>
  </si>
  <si>
    <t>Диагностика и лечение на остра и изострена хронична сърдечна недостатъчност с механична вентилация за лица под 18 години</t>
  </si>
  <si>
    <t>031</t>
  </si>
  <si>
    <t>Диагностика и лечение на инфекциозен ендокардит</t>
  </si>
  <si>
    <t>031.1</t>
  </si>
  <si>
    <t>Диагностика и лечение на инфекциозен ендокардит за лица над 18 години</t>
  </si>
  <si>
    <t>031.2</t>
  </si>
  <si>
    <t>Диагностика и лечение на инфекциозен ендокардит за лица под 18 години</t>
  </si>
  <si>
    <t>032</t>
  </si>
  <si>
    <t>Диагностика и лечение на заболявания на миокарда и перикарда</t>
  </si>
  <si>
    <t>032.1</t>
  </si>
  <si>
    <t>Диагностика и лечение на заболявания на миокарда и перикарда при лица над 18 години</t>
  </si>
  <si>
    <t>032.2</t>
  </si>
  <si>
    <t>Диагностика и лечение на заболявания на миокарда и перикарда при лица под 18 години</t>
  </si>
  <si>
    <t>033</t>
  </si>
  <si>
    <t>Диагностика и лечение на ритъмни и проводни нарушения</t>
  </si>
  <si>
    <t>034</t>
  </si>
  <si>
    <t>Диагностика и лечение на артериална хипертония в детската възраст</t>
  </si>
  <si>
    <t>035</t>
  </si>
  <si>
    <t>Диагностика и лечение на хипоксемични състояния при вродени сърдечни малформации в детска възраст</t>
  </si>
  <si>
    <t>036</t>
  </si>
  <si>
    <t>Диагностика и лечение на белодробен тромбоемболизъм без фибринолитик</t>
  </si>
  <si>
    <t>037</t>
  </si>
  <si>
    <t>Диагностика и лечение на белодробен тромбоемболизъм с фибринолитик</t>
  </si>
  <si>
    <t>Пневмология и фтизиатрия</t>
  </si>
  <si>
    <t>038</t>
  </si>
  <si>
    <t>Диагностика и лечение на хронична обструктивна белодробна болест - остра екзацербация</t>
  </si>
  <si>
    <t>039</t>
  </si>
  <si>
    <t>Диагностика и лечение на бронхопневмония и бронхиолит при лица над 18-годишна възраст</t>
  </si>
  <si>
    <t>040</t>
  </si>
  <si>
    <t>Диагностика и лечение на бронхиална астма: среднотежък и тежък пристъп</t>
  </si>
  <si>
    <t>040.1</t>
  </si>
  <si>
    <t>Диагностика и лечение на бронхиална астма: среднотежък и тежък пристъп при лица над 18-годишна възраст</t>
  </si>
  <si>
    <t>040.2</t>
  </si>
  <si>
    <t>Диагностика и лечение на бронхиална астма: среднотежък и тежък пристъп при лица под 18-годишна възраст</t>
  </si>
  <si>
    <t>041</t>
  </si>
  <si>
    <t>Диагностика и лечение на алергични и инфекциозно-алергични заболявания на дихателната система</t>
  </si>
  <si>
    <t>041.1</t>
  </si>
  <si>
    <t>Диагностика и лечение на алергични заболявания на дихателната система при лица над 18 години</t>
  </si>
  <si>
    <t>041.2</t>
  </si>
  <si>
    <t>Диагностика и лечение при инфекциозно-алергични заболявания на дихателната система при лица под 18 години</t>
  </si>
  <si>
    <t>042</t>
  </si>
  <si>
    <t>Диагностика и лечение на гнойно-възпалителни заболявания на бронхо-белодробната система</t>
  </si>
  <si>
    <t>042.1</t>
  </si>
  <si>
    <t>Диагностика и лечение на гнойно-възпалителни заболявания на бронхо-белодробната система при лица над 18 години</t>
  </si>
  <si>
    <t>042.2</t>
  </si>
  <si>
    <t>Диагностика и лечение на гнойно-възпалителни заболявания на бронхо-белодробната система при лица под 18 години</t>
  </si>
  <si>
    <t>043</t>
  </si>
  <si>
    <t>Бронхоскопски процедури с неголям обем и сложност в пулмологията</t>
  </si>
  <si>
    <t>044</t>
  </si>
  <si>
    <t>Високоспециализирани интервенционални процедури в пулмологията</t>
  </si>
  <si>
    <t>045</t>
  </si>
  <si>
    <t>Лечение на декомпенсирана хронична дихателна недостатъчност при болести на дихателната система</t>
  </si>
  <si>
    <t>046</t>
  </si>
  <si>
    <t>Лечение на декомпенсирана хронична дихателна недостатъчност при болести на дихателната система в детска възраст</t>
  </si>
  <si>
    <t>047</t>
  </si>
  <si>
    <t>Лечение на декомпенсирана хронична дихателна недостатъчност при болести на дихателната система с механична вентилация</t>
  </si>
  <si>
    <t>047.1</t>
  </si>
  <si>
    <t>Лечение на декомпенсирана хронична дихателна недостатъчност при болести на дихателната система с механична вентилация при лица над 18 години</t>
  </si>
  <si>
    <t>047.2</t>
  </si>
  <si>
    <t>Лечение на декомпенсирана хронична дихателна недостатъчност при болести на дихателната система с механична вентилация при лица под 18 години</t>
  </si>
  <si>
    <t>048</t>
  </si>
  <si>
    <t>Диагностика и лечение на бронхопневмония в детска възраст</t>
  </si>
  <si>
    <t>049</t>
  </si>
  <si>
    <t>Диагностика и лечение на бронхиолит в детската възраст</t>
  </si>
  <si>
    <t>Нервни болести</t>
  </si>
  <si>
    <t>050</t>
  </si>
  <si>
    <t>Диагностика и лечение на исхемичен мозъчен инсулт без тромболиза</t>
  </si>
  <si>
    <t>050.1</t>
  </si>
  <si>
    <t>Диагностика и лечение на исхемичен мозъчен инсулт без тромболиза при лица над 18 години</t>
  </si>
  <si>
    <t>050.2</t>
  </si>
  <si>
    <t>Диагностика и лечение на исхемичен мозъчен инсулт без тромболиза при лица под 18 години</t>
  </si>
  <si>
    <t>051</t>
  </si>
  <si>
    <t>Диагностика и лечение на исхемичен мозъчен инсулт с тромболиза</t>
  </si>
  <si>
    <t>051.1</t>
  </si>
  <si>
    <t>051.2</t>
  </si>
  <si>
    <t>Диагностика и лечение на исхемичен мозъчен инсулт с интервенционално лечение</t>
  </si>
  <si>
    <t>052</t>
  </si>
  <si>
    <t>Диагностика и лечение на паренхимен мозъчен кръвоизлив</t>
  </si>
  <si>
    <t>052.1</t>
  </si>
  <si>
    <t>Диагностика и лечение на паренхимен мозъчен кръвоизлив при лица над 18 години</t>
  </si>
  <si>
    <t>052.2</t>
  </si>
  <si>
    <t>Диагностика и лечение на паренхимен мозъчен кръвоизлив при лица под 18 години</t>
  </si>
  <si>
    <t>053</t>
  </si>
  <si>
    <t>Диагностика и лечение на субарахноиден кръвоизлив</t>
  </si>
  <si>
    <t>053.1</t>
  </si>
  <si>
    <t>Диагностика и лечение на субарахноиден кръвоизлив при лица над 18 години</t>
  </si>
  <si>
    <t>053.2</t>
  </si>
  <si>
    <t>Диагностика и лечение на субарахноиден кръвоизлив при лица под 18 години</t>
  </si>
  <si>
    <t>054</t>
  </si>
  <si>
    <t>Диагностика и специфично лечение на остра и хронична демиелинизираща полиневропатия (Гилен-Баре)</t>
  </si>
  <si>
    <t>054.1</t>
  </si>
  <si>
    <t>Диагностика и специфично лечение на остра и хронична демиелинизираща полиневропатия (Гилен-Баре) при лица над 18 години</t>
  </si>
  <si>
    <t>054.2</t>
  </si>
  <si>
    <t>Диагностика и специфично лечение на остра и хронична демиелинизираща полиневропатия (Гилен-Баре) при лица под 18 години</t>
  </si>
  <si>
    <t>055</t>
  </si>
  <si>
    <t>Диагностика и специфично лечение на остра и хронична демиелинизираща полиневропатия (Гилен-Баре) на апаратна вентилация</t>
  </si>
  <si>
    <t>055.1</t>
  </si>
  <si>
    <t>Диагностика и специфично лечение на остра и хронична демиелинизираща полиневропатия (Гилен-Баре) на апаратна вентилация при лица над 18 години</t>
  </si>
  <si>
    <t>055.2</t>
  </si>
  <si>
    <t>Диагностика и специфично лечение на остра и хронична демиелинизираща полиневропатия (Гилен-Баре) на апаратна вентилация при лица под 18 години</t>
  </si>
  <si>
    <t>056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</si>
  <si>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</t>
  </si>
  <si>
    <t>056.1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</si>
  <si>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над 18 години</t>
  </si>
  <si>
    <t>056.2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</si>
  <si>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под 18 години</t>
  </si>
  <si>
    <t>057</t>
  </si>
  <si>
    <t>Диагностика и лечение на остри и хронични вирусни, бактериални, спирохетни, микотични и паразитни менингити, менингоенцефалити и миелити</t>
  </si>
  <si>
    <t>057.1</t>
  </si>
  <si>
    <t>Диагностика и лечение на остри и хронични вирусни, бактериални, спирохетни, микотични и паразитни менингити, менингоенцефалити и миелити при лица над 18 години</t>
  </si>
  <si>
    <t>057.2</t>
  </si>
  <si>
    <t>Диагностика и лечение на остри и хронични вирусни, бактериални, спирохетни, микотични и паразитни менингити, менингоенцефалити и миелити при лица под 18 години</t>
  </si>
  <si>
    <t>058</t>
  </si>
  <si>
    <t>Диагностика и лечение на наследствени и дегенеративни заболявания на нервната система, засягащи ЦНС с начало в детска възраст</t>
  </si>
  <si>
    <t>058.1</t>
  </si>
  <si>
    <t>Диагностика и лечение на наследствени и дегенеративни заболявания на нервната система, засягащи ЦНС с начало в детска възраст при лица над 18 години</t>
  </si>
  <si>
    <t>058.2</t>
  </si>
  <si>
    <t>Диагностика и лечение на наследствени и дегенеративни заболявания на нервната система, засягащи ЦНС с начало в детска възраст при лица под 18 години</t>
  </si>
  <si>
    <t>059</t>
  </si>
  <si>
    <t>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</t>
  </si>
  <si>
    <t>060</t>
  </si>
  <si>
    <t>Диагностика и лечение на невро-мускулни заболявания и болести на предните рога на гръбначния мозък</t>
  </si>
  <si>
    <t>061</t>
  </si>
  <si>
    <t>Диагностика и лечение на мултипленна склероза</t>
  </si>
  <si>
    <t>062</t>
  </si>
  <si>
    <t>Диагностика и лечение на епилепсия и епилептични пристъпи</t>
  </si>
  <si>
    <t>062.1</t>
  </si>
  <si>
    <t>Диагностика и лечение на епилепсия и епилептични пристъпи при лица над 18 години</t>
  </si>
  <si>
    <t>062.2</t>
  </si>
  <si>
    <t>Диагностика и лечение на епилепсия и епилептични пристъпи при лица под 18 години</t>
  </si>
  <si>
    <t>063</t>
  </si>
  <si>
    <t>Лечение на епилептичен статус</t>
  </si>
  <si>
    <t>063.1</t>
  </si>
  <si>
    <t>Лечение на епилептичен статус при лица над 18 години</t>
  </si>
  <si>
    <t>063.2</t>
  </si>
  <si>
    <t>Лечение на епилептичен статус при лица под 18 години</t>
  </si>
  <si>
    <t>064</t>
  </si>
  <si>
    <t>Диагностика и лечение на миастения гравис и миастенни синдроми</t>
  </si>
  <si>
    <t>064.1</t>
  </si>
  <si>
    <t>Диагностика и лечение на миастения гравис и миастенни синдроми при лица над 18 години</t>
  </si>
  <si>
    <t>064.2</t>
  </si>
  <si>
    <t>Диагностика и лечение на миастения гравис и миастенни синдроми при лица под 18 години</t>
  </si>
  <si>
    <t>065</t>
  </si>
  <si>
    <t>Лечение на миастенни кризи с кортикостероиди и апаратна вентилация</t>
  </si>
  <si>
    <t>065.1</t>
  </si>
  <si>
    <t>Лечение на миастенни кризи с кортикостероиди и апаратна вентилация при лица над 18 години</t>
  </si>
  <si>
    <t>065.2</t>
  </si>
  <si>
    <t>Лечение на миастенни кризи с кортикостероиди и апаратна вентилация при лица под 18 години</t>
  </si>
  <si>
    <t>066</t>
  </si>
  <si>
    <t>Лечение на миастенни кризи с човешки имуноглобулин и апаратна вентилация</t>
  </si>
  <si>
    <t>066.1</t>
  </si>
  <si>
    <t>Лечение на миастенни кризи с човешки имуноглобулин и апаратна вентилация при лица над 18 години</t>
  </si>
  <si>
    <t>066.2</t>
  </si>
  <si>
    <t>Лечение на миастенни кризи с човешки имуноглобулин и апаратна вентилация при лица под 18 години</t>
  </si>
  <si>
    <t>067</t>
  </si>
  <si>
    <t>Диагностика и лечение на паркинсонова болест</t>
  </si>
  <si>
    <t>Гастроентерология</t>
  </si>
  <si>
    <t>068</t>
  </si>
  <si>
    <t>Диагностика и лечение на заболявания на горния гастроинтестинален тракт</t>
  </si>
  <si>
    <t>068.1</t>
  </si>
  <si>
    <t>Диагностика и лечение на заболявания на горния гастроинтестинален тракт за лица над 18-годишна възраст</t>
  </si>
  <si>
    <t>068.2</t>
  </si>
  <si>
    <t>Диагностика и лечение на заболявания на горния гастроинтестинален тракт за лица под 18-годишна възраст</t>
  </si>
  <si>
    <t>069</t>
  </si>
  <si>
    <t>Високоспециализирани интервенционални процедури при заболявания на гастроинтестиналния тракт</t>
  </si>
  <si>
    <t>069.1</t>
  </si>
  <si>
    <t>Високоспециализирани интервенционални процедури при заболявания на гастроинтестиналния тракт за лица над 18-годишна възраст</t>
  </si>
  <si>
    <t>069.2</t>
  </si>
  <si>
    <t>Високоспециализирани интервенционални процедури при заболявания на гастроинтестиналния тракт за лица под 18-годишна възраст</t>
  </si>
  <si>
    <t>070</t>
  </si>
  <si>
    <t>Диагностика и лечение на болест на Крон и улцерозен колит</t>
  </si>
  <si>
    <t>070.1</t>
  </si>
  <si>
    <t>Диагностика и лечение на болест на Крон и улцерозен колит за лица над 18-годишна възраст</t>
  </si>
  <si>
    <t>070.2</t>
  </si>
  <si>
    <t>Диагностика и лечение на болест на Крон и улцерозен колит за лица под 18-годишна възраст</t>
  </si>
  <si>
    <t>071</t>
  </si>
  <si>
    <t>Диагностика и лечение на заболявания на тънкото и дебелото черво</t>
  </si>
  <si>
    <t>071.1</t>
  </si>
  <si>
    <t>Диагностика и лечение на заболявания на тънкото и дебелото черво за лица над 18-годишна възраст</t>
  </si>
  <si>
    <t>071.2</t>
  </si>
  <si>
    <t>Диагностика и лечение на заболявания на тънкото и дебелото черво за лица под 18-годишна възраст</t>
  </si>
  <si>
    <t>072</t>
  </si>
  <si>
    <t>Ендоскопско и медикаментозно лечение при остро кървене от гастроинтестиналния тракт</t>
  </si>
  <si>
    <t>072.1</t>
  </si>
  <si>
    <t>Ендоскопско и медикаментозно лечение при остро кървене от гастроинтестиналния тракт за лица над 18-годишна възраст</t>
  </si>
  <si>
    <t>072.2</t>
  </si>
  <si>
    <t>Ендоскопско и медикаментозно лечение при остро кървене от гастроинтестиналния тракт за лица под 18-годишна възраст</t>
  </si>
  <si>
    <t>073</t>
  </si>
  <si>
    <t>Високоспециализирани интервенционални процедури при заболявания на хепатобилиарната система (ХБС), панкреаса и перитонеума</t>
  </si>
  <si>
    <t>073.1</t>
  </si>
  <si>
    <t>Високоспециализирани интервенционални процедури при заболявания на хепатобилиарната система (ХБС), панкреаса и перитонеума за лица над 18-годишна възраст</t>
  </si>
  <si>
    <t>073.2</t>
  </si>
  <si>
    <t>Високоспециализирани интервенционални процедури при заболявания на хепатобилиарната система (ХБС), панкреаса и перитонеума за лица под 18-годишна възраст</t>
  </si>
  <si>
    <t>074</t>
  </si>
  <si>
    <t>Диагностика и лечение на заболявания на хепатобилиарната система, панкреаса и перитонеума</t>
  </si>
  <si>
    <t>074.1</t>
  </si>
  <si>
    <t>Диагностика и лечение на заболявания на хепатобилиарната система, панкреаса и перитонеума за лица над 18-годишна възраст</t>
  </si>
  <si>
    <t>074.2</t>
  </si>
  <si>
    <t>Диагностика и лечение на заболявания на хепатобилиарната система, панкреаса и перитонеума за лица под 18-годишна възраст</t>
  </si>
  <si>
    <t>075</t>
  </si>
  <si>
    <t>Диагностика и лечение на декомпенсирани чернодробни заболявания (цироза)</t>
  </si>
  <si>
    <t>075.1</t>
  </si>
  <si>
    <t>Диагностика и лечение на декомпенсирани чернодробни заболявания (цироза) за лица над 18-годишна възраст</t>
  </si>
  <si>
    <t>075.2</t>
  </si>
  <si>
    <t>Диагностика и лечение на декомпенсирани чернодробни заболявания (цироза) за лица под 18-годишна възраст</t>
  </si>
  <si>
    <t>076</t>
  </si>
  <si>
    <t>Диагностика и лечение на хронични чернодробни заболявания</t>
  </si>
  <si>
    <t>076.1</t>
  </si>
  <si>
    <t>Диагностика и лечение на хронични чернодробни заболявания за лица над 18-годишна възраст</t>
  </si>
  <si>
    <t>076.2</t>
  </si>
  <si>
    <t>Диагностика и лечение на хронични чернодробни заболявания за лица под 18-годишна възраст</t>
  </si>
  <si>
    <t>077</t>
  </si>
  <si>
    <t>Диагностика и лечение на хронични диарии с начало в детската възраст</t>
  </si>
  <si>
    <t>Ендокринология</t>
  </si>
  <si>
    <t>078</t>
  </si>
  <si>
    <t>Диагностика и лечение на декомпенсиран захарен диабет</t>
  </si>
  <si>
    <t>078.1</t>
  </si>
  <si>
    <t>Диагностика и лечение на декомпенсиран захарен диабет при лица над 18 години</t>
  </si>
  <si>
    <t>078.2</t>
  </si>
  <si>
    <t>Диагностика и лечение на декомпенсиран захарен диабет при лица под 18 години</t>
  </si>
  <si>
    <t>079</t>
  </si>
  <si>
    <t>Диагностика и лечение на заболявания на щитовидната жлеза</t>
  </si>
  <si>
    <t>079.1</t>
  </si>
  <si>
    <t>Диагностика и лечение на заболявания на щитовидната жлеза при лица над 18 години</t>
  </si>
  <si>
    <t>079.2</t>
  </si>
  <si>
    <t>Диагностика и лечение на заболявания на щитовидната жлеза при лица под 18 години</t>
  </si>
  <si>
    <t>080</t>
  </si>
  <si>
    <t>Лечение на заболявания на хипофизата и надбъбрека</t>
  </si>
  <si>
    <t>080.1</t>
  </si>
  <si>
    <t>Лечение на заболявания на хипофизата и надбъбрека при лица над 18 години</t>
  </si>
  <si>
    <t>080.2</t>
  </si>
  <si>
    <t>Лечение на заболявания на хипофизата и надбъбрека при лица под 18 години</t>
  </si>
  <si>
    <t>081</t>
  </si>
  <si>
    <t>Лечение на костни метаболитни заболявания и нарушения на калциево-фосфорната обмяна</t>
  </si>
  <si>
    <t>081.1</t>
  </si>
  <si>
    <t>Лечение на костни метаболитни заболявания и нарушения на калциево-фосфорната обмяна при лица над 18 години</t>
  </si>
  <si>
    <t>081.2</t>
  </si>
  <si>
    <t>Лечение на костни метаболитни заболявания и нарушения на калциево-фосфорната обмяна при лица под 18 години</t>
  </si>
  <si>
    <t>082</t>
  </si>
  <si>
    <t>Диагностика на лица с метаболитни нарушения</t>
  </si>
  <si>
    <t>082.1</t>
  </si>
  <si>
    <t>Диагностика на лица с метаболитни нарушения при лица над 18 години</t>
  </si>
  <si>
    <t>082.2</t>
  </si>
  <si>
    <t>Диагностика на лица с метаболитни нарушения при лица под 18 години</t>
  </si>
  <si>
    <t>083</t>
  </si>
  <si>
    <t>Лечение на лица с метаболитни нарушения</t>
  </si>
  <si>
    <t>083.1</t>
  </si>
  <si>
    <t>Лечение на лица с метаболитни нарушения при лица над 18 години</t>
  </si>
  <si>
    <t>083.2</t>
  </si>
  <si>
    <t>Лечение на лица с метаболитни нарушения при лица под 18 години</t>
  </si>
  <si>
    <t>Нефрология</t>
  </si>
  <si>
    <t>084</t>
  </si>
  <si>
    <t>Диагностика и лечение на остър и хроничен обострен пиелонефрит</t>
  </si>
  <si>
    <t>085</t>
  </si>
  <si>
    <t>Диагностика и лечение на гломерулонефрити - остри и хронични, първични и вторични при системни заболявания - новооткрити</t>
  </si>
  <si>
    <t>085.1</t>
  </si>
  <si>
    <t>Диагностика и лечение на гломерулонефрити - остри и хронични, първични и вторични при системни заболявания - новооткрити - при лица над 18 години</t>
  </si>
  <si>
    <t>085.2</t>
  </si>
  <si>
    <t>Диагностика и лечение на гломерулонефрити - остри и хронични, първични и вторични при системни заболявания - новооткрити - при лица под 18 години</t>
  </si>
  <si>
    <t>086</t>
  </si>
  <si>
    <t>Лечение на хистологично доказани гломерулонефрити - остри и хронични, първични и вторични при системни заболявания</t>
  </si>
  <si>
    <t>086.1</t>
  </si>
  <si>
    <t>Лечение на хистологично доказани гломерулонефрити - остри и хронични, първични и вторични при системни заболявания - при лица над 18 години</t>
  </si>
  <si>
    <t>086.2</t>
  </si>
  <si>
    <t>Лечение на хистологично доказани гломерулонефрити - остри и хронични, първични и вторични при системни заболявания - при лица под 18 години</t>
  </si>
  <si>
    <t>087</t>
  </si>
  <si>
    <t>Диагностика и лечение на остра бъбречна недостатъчност</t>
  </si>
  <si>
    <t>087.1</t>
  </si>
  <si>
    <t>Диагностика и лечение на остра бъбречна недостатъчност при лица над 18 години</t>
  </si>
  <si>
    <t>087.2</t>
  </si>
  <si>
    <t>Диагностика и лечение на остра бъбречна недостатъчност при лица под 18 години</t>
  </si>
  <si>
    <t>088</t>
  </si>
  <si>
    <t>Диагностика и лечение на хронична бъбречна недостатъчност</t>
  </si>
  <si>
    <t>088.1</t>
  </si>
  <si>
    <t>Диагностика и лечение на хронична бъбречна недостатъчност при лица над 18 години</t>
  </si>
  <si>
    <t>088.2</t>
  </si>
  <si>
    <t>Диагностика и лечение на хронична бъбречна недостатъчност при лица под 18 години</t>
  </si>
  <si>
    <t>Ревматология</t>
  </si>
  <si>
    <t>089</t>
  </si>
  <si>
    <t>Диагностика и лечение на системни заболявания на съединителната тъкан</t>
  </si>
  <si>
    <t>089.1</t>
  </si>
  <si>
    <t>Диагностика и лечение на системни заболявания на съединителната тъкан при лица над 18 години</t>
  </si>
  <si>
    <t>089.2</t>
  </si>
  <si>
    <t>Диагностика и лечение на системни заболявания на съединителната тъкан при лица под 18 години</t>
  </si>
  <si>
    <t>089.3</t>
  </si>
  <si>
    <t>Диагностика и лечение на системни заболявания на съединителната тъкан при лица над 18 години - с усложнения</t>
  </si>
  <si>
    <t>090</t>
  </si>
  <si>
    <t>Диагностика и лечение на възпалителни ставни заболявания</t>
  </si>
  <si>
    <t>090.1</t>
  </si>
  <si>
    <t>Диагностика и лечение на възпалителни ставни заболявания при лица над 18 години</t>
  </si>
  <si>
    <t>090.2</t>
  </si>
  <si>
    <t>Диагностика и лечение на възпалителни ставни заболявания при лица под 18 години</t>
  </si>
  <si>
    <t>091</t>
  </si>
  <si>
    <t>Диагностика и лечение на дегенеративни и обменни ставни заболявания</t>
  </si>
  <si>
    <t>Кожни и венерически болести</t>
  </si>
  <si>
    <t>092</t>
  </si>
  <si>
    <t>Диагностика и лечение на тежкопротичащи булозни дерматози</t>
  </si>
  <si>
    <t>093</t>
  </si>
  <si>
    <t>Диагностика и лечение на тежкопротичащи бактериални инфекции на кожата</t>
  </si>
  <si>
    <t>094</t>
  </si>
  <si>
    <t>Диагностика и лечение на тежкопротичащи форми на псориазис - обикновен, артропатичен, пустулозен и еритродермичен</t>
  </si>
  <si>
    <t>095</t>
  </si>
  <si>
    <t>Диагностика и лечение на островъзникнали и тежкопротичащи еритродермии с генерализиран екзантем</t>
  </si>
  <si>
    <t>096</t>
  </si>
  <si>
    <t>Лечение на кожни прояви при съединително-тъканни заболявания и васкулити</t>
  </si>
  <si>
    <t>097</t>
  </si>
  <si>
    <t>Лечение на сифилис при бременни жени и при малигнени форми (на вторичен и третичен сифилис) с кристален пеницилин</t>
  </si>
  <si>
    <t>Инфекциозни болести</t>
  </si>
  <si>
    <t>098</t>
  </si>
  <si>
    <t>Диагностика и лечение на остро протичащи чревни инфекциозни болести с диаричен синдром</t>
  </si>
  <si>
    <t>099</t>
  </si>
  <si>
    <t>Диагностика и лечение на инфекциозни и паразитни заболявания, предавани чрез ухапване от членестоноги</t>
  </si>
  <si>
    <t>100</t>
  </si>
  <si>
    <t>Диагностика и лечение на остър вирусен хепатит А и Е</t>
  </si>
  <si>
    <t>101</t>
  </si>
  <si>
    <t>Диагностика и лечение на остър вирусен хепатит В, С и D</t>
  </si>
  <si>
    <t>102</t>
  </si>
  <si>
    <t>Диагностика и лечение на паразитози</t>
  </si>
  <si>
    <t>103</t>
  </si>
  <si>
    <t>Диагностика и лечение на покривни инфекции</t>
  </si>
  <si>
    <t>104</t>
  </si>
  <si>
    <t>Диагностика и лечение на контагиозни вирусни и бактериални заболявания - остро протичащи, с усложнения</t>
  </si>
  <si>
    <t>105</t>
  </si>
  <si>
    <t>Диагностика и лечение на вирусни хеморагични трески</t>
  </si>
  <si>
    <t>Токсикология и алергология</t>
  </si>
  <si>
    <t>106</t>
  </si>
  <si>
    <t>Диагностика и лечение на токсоалергични реакции</t>
  </si>
  <si>
    <t>106.1</t>
  </si>
  <si>
    <t>Диагностика и лечение на токсоалергични реакции при лица над 18 години</t>
  </si>
  <si>
    <t>106.2</t>
  </si>
  <si>
    <t>Диагностика и лечение на токсоалергични реакции при лица под 18 години</t>
  </si>
  <si>
    <t>107</t>
  </si>
  <si>
    <t>Диагностика и лечение на отравяния и токсични ефекти от лекарства и битови отрови</t>
  </si>
  <si>
    <t>108</t>
  </si>
  <si>
    <t>Диагностика и лечение на фалоидно гъбно отравяне</t>
  </si>
  <si>
    <t>109</t>
  </si>
  <si>
    <t>Диагностика и лечение на токсична епидермална некролиза (болест на Лайел)</t>
  </si>
  <si>
    <t>110</t>
  </si>
  <si>
    <t>Лечение на доказани първични имунодефицити</t>
  </si>
  <si>
    <t>110.1</t>
  </si>
  <si>
    <t>Лечение на доказани първични имунодефицити при лица над 18 години</t>
  </si>
  <si>
    <t>110.2</t>
  </si>
  <si>
    <t>Лечение на доказани първични имунодефицити при лица под 18 години</t>
  </si>
  <si>
    <t>Детски болести/неонатология</t>
  </si>
  <si>
    <t>111</t>
  </si>
  <si>
    <t>Диагностика и лечение на остри внезапно възникнали състояния в детската възраст</t>
  </si>
  <si>
    <t>112</t>
  </si>
  <si>
    <t>Диагностика и лечение на муковисцидоза</t>
  </si>
  <si>
    <t>УНГ</t>
  </si>
  <si>
    <t>113</t>
  </si>
  <si>
    <t>Диагностика и консервативно лечение на световъртеж, разстройства в равновесието от периферен и централен тип</t>
  </si>
  <si>
    <t>113.1</t>
  </si>
  <si>
    <t>Диагностика и консервативно лечение на световъртеж, разстройства в равновесието от периферен и централен тип с минимален болничен престой 48 часа</t>
  </si>
  <si>
    <t>113.2</t>
  </si>
  <si>
    <t>Диагностика и консервативно лечение на световъртеж, разстройства в равновесието от периферен и централен тип с минимален болничен престой 4 дни</t>
  </si>
  <si>
    <t>Анестезиология и интензивно лечение</t>
  </si>
  <si>
    <t>114</t>
  </si>
  <si>
    <t>Интензивно лечение на коматозни състояния, неиндицирани от травма</t>
  </si>
  <si>
    <t>115</t>
  </si>
  <si>
    <t>Интензивно лечение при комбинирани и/или съчетани травми</t>
  </si>
  <si>
    <t>Кардиохирургия</t>
  </si>
  <si>
    <t>116</t>
  </si>
  <si>
    <t>Оперативно лечение при сърдечни заболявания в условията на екстракорпорално кръвообращение. Минимално инвазивни сърдечни операции при лица над 18 години</t>
  </si>
  <si>
    <t>117</t>
  </si>
  <si>
    <t>Оперативно лечение при сърдечни заболявания в условията на екстракорпорално кръвообращение при лица от 0 до 18 години. Минимално инвазивни сърдечни операции при лица от 0 до 18 години</t>
  </si>
  <si>
    <t>118</t>
  </si>
  <si>
    <t>Оперативно лечение на деца до 1 година с критични вродени сърдечни малформации в условията на екстракорпорално кръвообращение</t>
  </si>
  <si>
    <t>119</t>
  </si>
  <si>
    <t>Оперативни процедури при комплексни сърдечни малформации с много голям обем и сложност в условия на екстракорпорално кръвообращение</t>
  </si>
  <si>
    <t>120</t>
  </si>
  <si>
    <t>Лечение на полиорганна недостатъчност, развила се след сърдечна операция</t>
  </si>
  <si>
    <t>120.1</t>
  </si>
  <si>
    <t>120.2</t>
  </si>
  <si>
    <t>Лечение на полиорганна недостатъчност, развила се след сърдечна операция, с продължителна механична вентилация</t>
  </si>
  <si>
    <t>121</t>
  </si>
  <si>
    <t>Оперативно лечение на заболявания на сърцето, без екстракорпорално кръвообращение, при лица над 18 години</t>
  </si>
  <si>
    <t>122</t>
  </si>
  <si>
    <t>Оперативно лечение на заболявания на сърцето, без екстракорпорално кръвообращение, при лица под 18 години</t>
  </si>
  <si>
    <t>Съдова хирургия</t>
  </si>
  <si>
    <t>123</t>
  </si>
  <si>
    <t>Оперативно лечение на абдоминална аорта, долна празна вена и клоновете им</t>
  </si>
  <si>
    <t>124</t>
  </si>
  <si>
    <t>Оперативно лечение на хронична съдова недостатъчност във феморо-поплитеалния и аксило-брахиалния сегмент</t>
  </si>
  <si>
    <t>125</t>
  </si>
  <si>
    <t>Оперативно лечение на клонове на аортната дъга</t>
  </si>
  <si>
    <t>126</t>
  </si>
  <si>
    <t>Спешни оперативни интервенции без съдова реконструкция при болни със съдови заболявания (тромбектомии, емболектомии, ампутации и симпатектомии)</t>
  </si>
  <si>
    <t>127</t>
  </si>
  <si>
    <t>Консервативно лечение на съдова недостатъчност</t>
  </si>
  <si>
    <t>128</t>
  </si>
  <si>
    <t>Консервативно лечение с простагландинови/простациклинови деривати при съдова недостатъчност</t>
  </si>
  <si>
    <t>129</t>
  </si>
  <si>
    <t>Оперативно лечение при варикозна болест и усложненията ѝ</t>
  </si>
  <si>
    <t>Очни болести</t>
  </si>
  <si>
    <t>130</t>
  </si>
  <si>
    <t>Оперативни процедури върху придатъците на окото с голям обем и сложност</t>
  </si>
  <si>
    <t>131</t>
  </si>
  <si>
    <t>Други операции на очната ябълка с голям обем и сложност</t>
  </si>
  <si>
    <t>132</t>
  </si>
  <si>
    <t>Кератопластика</t>
  </si>
  <si>
    <t>133</t>
  </si>
  <si>
    <t>Консервативно лечение на глаукома, съдови заболявания на окото и неперфоративни травми</t>
  </si>
  <si>
    <t>134</t>
  </si>
  <si>
    <t>Консервативно лечение при инфекции и възпалителни заболявания на окото и придатъците му</t>
  </si>
  <si>
    <t>135</t>
  </si>
  <si>
    <t>Оперативно лечение при заболявания на ретина, стъкловидно тяло и травми, засягащи задния очен сегмент</t>
  </si>
  <si>
    <t>136</t>
  </si>
  <si>
    <t>Оперативно лечение на заболявания в областта на ушите, носа и гърлото с много голям обем и сложност</t>
  </si>
  <si>
    <t>137</t>
  </si>
  <si>
    <t>Оперативно лечение на заболявания в областта на ушите, носа и гърлото с голям обем и сложност</t>
  </si>
  <si>
    <t>138</t>
  </si>
  <si>
    <t>Оперативно лечение на заболявания в областта на ушите, носа и гърлото със среден обем и сложност</t>
  </si>
  <si>
    <t>139</t>
  </si>
  <si>
    <t>Високотехнологична диагностика при ушно-носно-гърлени болести</t>
  </si>
  <si>
    <t>140</t>
  </si>
  <si>
    <t>Консервативно парентерално лечение при ушно-носно-гърлени болести</t>
  </si>
  <si>
    <t>140.1</t>
  </si>
  <si>
    <t>Консервативно парентерално лечение при ушно-носно-гърлени болести при лица над 18 години</t>
  </si>
  <si>
    <t>140.2</t>
  </si>
  <si>
    <t>Консервативно парентерално лечение при ушно-носно-гърлени болести при лица под 18 години</t>
  </si>
  <si>
    <t>Урология</t>
  </si>
  <si>
    <t>141</t>
  </si>
  <si>
    <t>Трансуретрално оперативно лечение при онкологични заболявания на пикочния мехур</t>
  </si>
  <si>
    <t>142</t>
  </si>
  <si>
    <t>Радикална цистопростатектомия с ортотопичен пикочен мехур</t>
  </si>
  <si>
    <t>143</t>
  </si>
  <si>
    <t>Трансуретрална простатектомия</t>
  </si>
  <si>
    <t>144</t>
  </si>
  <si>
    <t>Отворени оперативни процедури при доброкачествена хиперплазия на простатната жлеза и нейните усложнения</t>
  </si>
  <si>
    <t>145</t>
  </si>
  <si>
    <t>Ендоскопски процедури при обструкции на горните пикочни пътища</t>
  </si>
  <si>
    <t>146</t>
  </si>
  <si>
    <t>Оперативни процедури при вродени заболявания на пикочо-половата система</t>
  </si>
  <si>
    <t>147</t>
  </si>
  <si>
    <t>Оперативни процедури върху мъжка полова система</t>
  </si>
  <si>
    <t>148</t>
  </si>
  <si>
    <t>Оперативни процедури на долните пикочни пътища с голям обем и сложност</t>
  </si>
  <si>
    <t>149</t>
  </si>
  <si>
    <t>Оперативни процедури на долните пикочни пътища със среден обем и сложност</t>
  </si>
  <si>
    <t>150</t>
  </si>
  <si>
    <t>Оперативни процедури при инконтиненция на урината</t>
  </si>
  <si>
    <t>151</t>
  </si>
  <si>
    <t>Реконструктивни операции в урологията</t>
  </si>
  <si>
    <t>152</t>
  </si>
  <si>
    <t>Ендоскопски процедури при обструкции на долните пикочни пътища</t>
  </si>
  <si>
    <t>153</t>
  </si>
  <si>
    <t>Оперативни процедури при травми на долните пикочни пътища</t>
  </si>
  <si>
    <t>154</t>
  </si>
  <si>
    <t>Оперативни процедури на бъбрека и уретера с голям и много голям обем и сложност</t>
  </si>
  <si>
    <t>155</t>
  </si>
  <si>
    <t>Оперативни процедури на бъбрека и уретера със среден обем и сложност</t>
  </si>
  <si>
    <t>156</t>
  </si>
  <si>
    <t>Радикална цистектомия. Радикална цистопростатектомия</t>
  </si>
  <si>
    <t>157</t>
  </si>
  <si>
    <t>Радикална простатектомия</t>
  </si>
  <si>
    <t>Хирургия</t>
  </si>
  <si>
    <t>158</t>
  </si>
  <si>
    <t>Оперативни интервенции при инфекции на меките и костни тъкани</t>
  </si>
  <si>
    <t>Ортопедия и травматология</t>
  </si>
  <si>
    <t>159</t>
  </si>
  <si>
    <t>Артроскопски процедури в областта на скелетно-мускулната система</t>
  </si>
  <si>
    <t>160</t>
  </si>
  <si>
    <t>Нерадикално отстраняване на матката</t>
  </si>
  <si>
    <t>161</t>
  </si>
  <si>
    <t>Радикално отстраняване на женски полови органи</t>
  </si>
  <si>
    <t>162</t>
  </si>
  <si>
    <t>Оперативни интервенции чрез коремен достъп за отстраняване на болестни изменения на женските полови органи</t>
  </si>
  <si>
    <t>163</t>
  </si>
  <si>
    <t>Оперативни интервенции чрез долен достъп за отстраняване на болестни изменения или инвазивно изследване на женските полови органи</t>
  </si>
  <si>
    <t>164</t>
  </si>
  <si>
    <t>Корекции на тазова (перинеална) статика и/или на незадържане на урината при жената</t>
  </si>
  <si>
    <t>165</t>
  </si>
  <si>
    <t>Диагностични процедури и консервативно лечение на токсо-инфекциозен и анемичен синдром от акушеро-гинекологичен произход</t>
  </si>
  <si>
    <t>166</t>
  </si>
  <si>
    <t>Корекции на проходимост и възстановяване на анатомия при жената</t>
  </si>
  <si>
    <t>167</t>
  </si>
  <si>
    <t>Системна радикална ексцизия на лимфни възли (тазови и/или парааортални и/или ингвинални) като самостоятелна интервенция или съчетана с радикално отстраняване на женски полови органи. Тазова екзентерация</t>
  </si>
  <si>
    <t>168</t>
  </si>
  <si>
    <t>Асистирана с робот гинекологична хирургия при злокачествени заболявания</t>
  </si>
  <si>
    <t>169</t>
  </si>
  <si>
    <t>Интензивно лечение на интра- и постпартални усложнения, довели до шок</t>
  </si>
  <si>
    <t>170</t>
  </si>
  <si>
    <t>Интензивно лечение на интра- и постпартални усложнения, довели до шок, с приложение на рекомбинантни фактори на кръвосъсирването</t>
  </si>
  <si>
    <t>171</t>
  </si>
  <si>
    <t>Оперативни процедури на хранопровод, стомах и дуоденум с голям и много голям обем и сложност, при лица над 18 години</t>
  </si>
  <si>
    <t>172</t>
  </si>
  <si>
    <t>Оперативни процедури на хранопровод, стомах и дуоденум с голям и много голям обем и сложност, при лица под 18 години</t>
  </si>
  <si>
    <t>173</t>
  </si>
  <si>
    <t>Оперативни процедури на хранопровод, стомах и дуоденум със среден обем и сложност, при лица над 18 години</t>
  </si>
  <si>
    <t>174</t>
  </si>
  <si>
    <t>Оперативни процедури на хранопровод, стомах и дуоденум със среден обем и сложност, при лица под 18 години</t>
  </si>
  <si>
    <t>175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</si>
  <si>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над 18 години</t>
  </si>
  <si>
    <t>176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</si>
  <si>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под 18 години</t>
  </si>
  <si>
    <t>177</t>
  </si>
  <si>
    <t>Оперативни процедури на тънки и дебели черва със среден обем и сложност, при лица над 18 години</t>
  </si>
  <si>
    <t>178</t>
  </si>
  <si>
    <t>Оперативни процедури на тънки и дебели черва със среден обем и сложност, при лица под 18 години</t>
  </si>
  <si>
    <t>179</t>
  </si>
  <si>
    <t>Оперативни процедури върху апендикс</t>
  </si>
  <si>
    <t>180</t>
  </si>
  <si>
    <t>Хирургични интервенции за затваряне на стома</t>
  </si>
  <si>
    <t>181</t>
  </si>
  <si>
    <t>Хирургични интервенции на ануса и перианалното пространство</t>
  </si>
  <si>
    <t>182</t>
  </si>
  <si>
    <t>Оперативни процедури при хернии</t>
  </si>
  <si>
    <t>183</t>
  </si>
  <si>
    <t>Оперативни процедури при хернии с инкарцерация</t>
  </si>
  <si>
    <t>184</t>
  </si>
  <si>
    <t>Конвенционална холецистектомия</t>
  </si>
  <si>
    <t>185</t>
  </si>
  <si>
    <t>Лапароскопска холецистектомия</t>
  </si>
  <si>
    <t>186</t>
  </si>
  <si>
    <t>Оперативни процедури върху екстрахепаталните жлъчни пътища</t>
  </si>
  <si>
    <t>187</t>
  </si>
  <si>
    <t>Оперативни процедури върху черен дроб</t>
  </si>
  <si>
    <t>188</t>
  </si>
  <si>
    <t>Оперативни процедури върху черен дроб при ехинококова болест</t>
  </si>
  <si>
    <t>189</t>
  </si>
  <si>
    <t>Оперативни процедури върху панкреас и дистален холедох, с голям и много голям обем и сложност</t>
  </si>
  <si>
    <t>190</t>
  </si>
  <si>
    <t>Оперативни процедури върху панкреас и дистален холедох, със среден обем и сложност</t>
  </si>
  <si>
    <t>191</t>
  </si>
  <si>
    <t>Оперативни процедури върху далака</t>
  </si>
  <si>
    <t>191.1</t>
  </si>
  <si>
    <t>Оперативни процедури върху далака при лица над 18 години</t>
  </si>
  <si>
    <t>191.2</t>
  </si>
  <si>
    <t>Оперативни процедури върху далака при лица под 18 години</t>
  </si>
  <si>
    <t>192</t>
  </si>
  <si>
    <t>Оперативни интервенции при диабетно стъпало, без съдово-реконструктивни операции</t>
  </si>
  <si>
    <t>193</t>
  </si>
  <si>
    <t>Оперативно лечение на онкологично заболяване на гърдата: стадии Tis 1-4 N 0-2 M0-1</t>
  </si>
  <si>
    <t>194</t>
  </si>
  <si>
    <t>Оперативни интервенции върху гърда с локална ексцизия и биопсия</t>
  </si>
  <si>
    <t>195</t>
  </si>
  <si>
    <t>Оперативно лечение при остър перитонит</t>
  </si>
  <si>
    <t>196</t>
  </si>
  <si>
    <t>Оперативно лечение на интраабдоминални абсцеси</t>
  </si>
  <si>
    <t>197</t>
  </si>
  <si>
    <t>Консервативно лечение при остри коремни заболявания</t>
  </si>
  <si>
    <t>198</t>
  </si>
  <si>
    <t>Хирургично лечение при животозастрашаващи инфекции на меките и костни тъкани</t>
  </si>
  <si>
    <t>199</t>
  </si>
  <si>
    <t>Лечение на тумори на кожа и лигавици - злокачествени и доброкачествени новообразувания</t>
  </si>
  <si>
    <t>199.1</t>
  </si>
  <si>
    <t>Лечение на тумори на кожа и лигавици - злокачествени новообразувания</t>
  </si>
  <si>
    <t>199.2</t>
  </si>
  <si>
    <t>Лечение на тумори на кожа и лигавици - доброкачествени новообразувания</t>
  </si>
  <si>
    <t>200</t>
  </si>
  <si>
    <t>Реконструктивни операции на гърдата по медицински показания след доброкачествени и злокачествени тумори, вродени заболявания и последици от травми и изгаряния</t>
  </si>
  <si>
    <t>Ендокринна хирургия</t>
  </si>
  <si>
    <t>201</t>
  </si>
  <si>
    <t>Оперативни процедури върху щитовидна и паращитовидни жлези, с голям и много голям обем и сложност</t>
  </si>
  <si>
    <t>202</t>
  </si>
  <si>
    <t>Оперативни процедури върху щитовидна и паращитовидни жлези, със среден обем и сложност</t>
  </si>
  <si>
    <t>203</t>
  </si>
  <si>
    <t>Хирургично лечение при надбъбречни заболявания</t>
  </si>
  <si>
    <t>Неврохирургия</t>
  </si>
  <si>
    <t>204</t>
  </si>
  <si>
    <t>Тежка черепно-мозъчна травма - оперативно лечение</t>
  </si>
  <si>
    <t>205</t>
  </si>
  <si>
    <t>Тежка черепно-мозъчна травма - консервативно поведение</t>
  </si>
  <si>
    <t>206</t>
  </si>
  <si>
    <t>Краниотомии, неиндицирани от травма, чрез съвременни технологии (невронавигация, невроендоскопия и интраоперативен ултразвук)</t>
  </si>
  <si>
    <t>206.1</t>
  </si>
  <si>
    <t>Краниотомии, неиндицирани от травма, чрез съвременни технологиии (невроендоскопия и интраоперативен ултразвук)</t>
  </si>
  <si>
    <t>206.2</t>
  </si>
  <si>
    <t>Краниотомии, неиндицирани от травма, чрез съвременни технологиии (невронавигация)</t>
  </si>
  <si>
    <t>206.3</t>
  </si>
  <si>
    <t>Краниотомии, неиндицирани от травма, чрез съвременни технологиии (невроендоскопия и интраоперативен ултразвук), след клинична процедура "Ендоваскуларно лечение на нетравматични мозъчни кръвоизливи, аневризми и артериовенозни малформации на мозъчните съдове"</t>
  </si>
  <si>
    <t>207</t>
  </si>
  <si>
    <t>Краниотомии, неиндицирани от травма, по класически начин</t>
  </si>
  <si>
    <t>208</t>
  </si>
  <si>
    <t>Консервативно поведение при леки и средно тежки черепно-мозъчни травми</t>
  </si>
  <si>
    <t>209</t>
  </si>
  <si>
    <t>Хирургично лечение при травма на главата</t>
  </si>
  <si>
    <t>210</t>
  </si>
  <si>
    <t>Периферни и черепно-мозъчни нерви (екстракраниална част) - оперативно лечение</t>
  </si>
  <si>
    <t>211</t>
  </si>
  <si>
    <t>Гръбначни и гръбначномозъчни оперативни интервенции с голям и много голям обем и сложност</t>
  </si>
  <si>
    <t>211.1</t>
  </si>
  <si>
    <t>211.2</t>
  </si>
  <si>
    <t>Гръбначни и гръбначномозъчни оперативни интервенции с голям и много голям обем и сложност - с невронавигация и интраоперативен 3D контрол</t>
  </si>
  <si>
    <t>212</t>
  </si>
  <si>
    <t>Гръбначни и гръбначномозъчни оперативни интервенции с малък и среден обем и сложност</t>
  </si>
  <si>
    <t>Гръдна хирургия</t>
  </si>
  <si>
    <t>213</t>
  </si>
  <si>
    <t>Оперативно лечение на тумори на бял дроб, медиастинум, плевра и гръдна стена</t>
  </si>
  <si>
    <t>214</t>
  </si>
  <si>
    <t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болести, засягащи двата бели дроба при болести със съчетана белодробна и друга локализация</t>
  </si>
  <si>
    <t>215</t>
  </si>
  <si>
    <t>Оперативно лечение на болести на бял дроб, медиастинум, плевра и гръдна стена, без онкологични заболявания</t>
  </si>
  <si>
    <t>216</t>
  </si>
  <si>
    <t>Спешни състояния в гръдната хирургия</t>
  </si>
  <si>
    <t>217</t>
  </si>
  <si>
    <t>Оперативни процедури с голям обем и сложност на таза и долния крайник</t>
  </si>
  <si>
    <t>217.1</t>
  </si>
  <si>
    <t>217.2</t>
  </si>
  <si>
    <t>Оперативни процедури с много голям обем и сложност на таза, тазобедрената и колянната става</t>
  </si>
  <si>
    <t>217.3</t>
  </si>
  <si>
    <t>Оперативни процедури при множествени счупвания и/или луксации на таза, горни и долни крайници</t>
  </si>
  <si>
    <t>218</t>
  </si>
  <si>
    <t>Оперативни процедури с алопластика на тазобедрена и колянна става</t>
  </si>
  <si>
    <t>219</t>
  </si>
  <si>
    <t>Оперативни процедури на таза и долния крайник със среден обем и сложност</t>
  </si>
  <si>
    <t>220</t>
  </si>
  <si>
    <t>Оперативни процедури в областта на раменния пояс и горния крайник с голям обем и сложност</t>
  </si>
  <si>
    <t>220.1</t>
  </si>
  <si>
    <t>220.2</t>
  </si>
  <si>
    <t>Оперативни процедури в областта на раменния пояс и горния крайник с голям обем и сложност при повече от един пръст (лъч)</t>
  </si>
  <si>
    <t>221</t>
  </si>
  <si>
    <t>Оперативни процедури в областта на раменния пояс и горния крайник с много голям обем и сложност</t>
  </si>
  <si>
    <t>222</t>
  </si>
  <si>
    <t>Средни оперативни процедури в областта на раменния пояс и горния крайник</t>
  </si>
  <si>
    <t>223</t>
  </si>
  <si>
    <t>Оперативни процедури при заболявания на гръдния кош</t>
  </si>
  <si>
    <t>224</t>
  </si>
  <si>
    <t>Септични (бактериални) артрити и остеомиелити при лица под 18 години</t>
  </si>
  <si>
    <t>ЛЧХ</t>
  </si>
  <si>
    <t>225</t>
  </si>
  <si>
    <t>Хирургично лечение в лицево-челюстната област с много голям обем и сложност</t>
  </si>
  <si>
    <t>226</t>
  </si>
  <si>
    <t>Оперативно лечение в лицево-челюстната област с голям обем и сложност</t>
  </si>
  <si>
    <t>227</t>
  </si>
  <si>
    <t>Оперативни процедури в лицево-челюстната област със среден обем и сложност</t>
  </si>
  <si>
    <t>228</t>
  </si>
  <si>
    <t>Оперативно лечение на възпалителни процеси в областта на лицето и шията</t>
  </si>
  <si>
    <t>229</t>
  </si>
  <si>
    <t>Консервативно лечение при заболявания на лицево-челюстната област</t>
  </si>
  <si>
    <t>230</t>
  </si>
  <si>
    <t>Оперативно лечение на вродени малформации в лицево-челюстната област</t>
  </si>
  <si>
    <t>231</t>
  </si>
  <si>
    <t>Лечение на фрактури на лицевите и челюстните кости</t>
  </si>
  <si>
    <t>Пластично-възстановителна хирургия</t>
  </si>
  <si>
    <t>232</t>
  </si>
  <si>
    <t>Хирургично лечение на изгаряния с площ от 5 % до 10 % при възрастни и до 3 % при деца</t>
  </si>
  <si>
    <t>233</t>
  </si>
  <si>
    <t>Хирургично лечение при необширни изгаряния с площ от 1 до 19 % от телесната повърхност, с хирургични интервенции</t>
  </si>
  <si>
    <t>234</t>
  </si>
  <si>
    <t>Хирургично лечение при обширни изгаряния над 20 % от телесната повърхност, с хирургични интервенции</t>
  </si>
  <si>
    <t>235</t>
  </si>
  <si>
    <t>Оперативно лечение на поражения, предизвикани от ниски температури (измръзване)</t>
  </si>
  <si>
    <t>236</t>
  </si>
  <si>
    <t>Оперативно лечение на последствията от изгаряне и травма на кожата и подкожната тъкан</t>
  </si>
  <si>
    <t>237</t>
  </si>
  <si>
    <t>Оперативно лечение на кожни дефекти от различно естество, налагащи пластично възстановяване</t>
  </si>
  <si>
    <t>238</t>
  </si>
  <si>
    <t>Реплантация и реконструкции с микросъдова хирургия</t>
  </si>
  <si>
    <t>Детска хирургия</t>
  </si>
  <si>
    <t>239</t>
  </si>
  <si>
    <t>Оперативно лечение на деца до 1 година с вродени аномалии в областта на торакалната и абдоминалната област</t>
  </si>
  <si>
    <t>Медицинска онкология</t>
  </si>
  <si>
    <t>240</t>
  </si>
  <si>
    <t>Продължително системно парентерално лекарствено лечение на злокачествени солидни тумори и свързаните с него усложнения</t>
  </si>
  <si>
    <t>241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</si>
  <si>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</t>
  </si>
  <si>
    <t>241.1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</si>
  <si>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</t>
  </si>
  <si>
    <t>241.3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</si>
  <si>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над 18 години</t>
  </si>
  <si>
    <t>241.4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</si>
  <si>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под 18 години</t>
  </si>
  <si>
    <t>241.2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</si>
  <si>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</t>
  </si>
  <si>
    <t>241.5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</si>
  <si>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над 18 години</t>
  </si>
  <si>
    <t>241.6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</si>
  <si>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под 18 години</t>
  </si>
  <si>
    <t>Клинична хематология</t>
  </si>
  <si>
    <t>242</t>
  </si>
  <si>
    <t>Диагностика и лечение на левкемии</t>
  </si>
  <si>
    <t>243</t>
  </si>
  <si>
    <t>Диагностика и лечение на лимфоми</t>
  </si>
  <si>
    <t>244</t>
  </si>
  <si>
    <t>Диагностика и лечение на хеморагични диатези. Анемии</t>
  </si>
  <si>
    <t>244.1</t>
  </si>
  <si>
    <t>Диагностика и лечение на хеморагични диатези. Анемии. За лица над 18 години</t>
  </si>
  <si>
    <t>244.2</t>
  </si>
  <si>
    <t>Диагностика и лечение на хеморагични диатези. Анемии. За лица под 18 години</t>
  </si>
  <si>
    <t>Детска клинична хематология и онкология</t>
  </si>
  <si>
    <t>245</t>
  </si>
  <si>
    <t>Диагностика и консервативно лечение на онкологични и онкохематологични заболявания, възникнали в детска възраст</t>
  </si>
  <si>
    <t>Лъчелечение</t>
  </si>
  <si>
    <t>246</t>
  </si>
  <si>
    <t>Ортоволтно перкутанно лъчелечение и брахитерапия с високи активности</t>
  </si>
  <si>
    <t>247</t>
  </si>
  <si>
    <t>Брахитерапия с ниски активности</t>
  </si>
  <si>
    <t>248</t>
  </si>
  <si>
    <t>Конвенционална телегаматерапия</t>
  </si>
  <si>
    <t>249</t>
  </si>
  <si>
    <t>Триизмерна конвенционална телегаматерапия и брахитерапия със закрити източници</t>
  </si>
  <si>
    <t>250</t>
  </si>
  <si>
    <t>Високотехнологично лъчелечение на онкологични и неонкологични заболявания</t>
  </si>
  <si>
    <t>250.1</t>
  </si>
  <si>
    <t>Високотехнологично лъчелечение на онкологични и неонкологични заболявания с приложени до 20 фракции и продължителност на лечението от 3 до 30 дни</t>
  </si>
  <si>
    <t>250.2</t>
  </si>
  <si>
    <t>Високотехнологично лъчелечение на онкологични и неонкологични заболявания с приложени 20 и повече фракции и продължителност на лечението 30 и повече дни</t>
  </si>
  <si>
    <t>251</t>
  </si>
  <si>
    <t>Модулирано по интензитет лъчелечение на онкологични и неонкологични заболявания</t>
  </si>
  <si>
    <t>251.1</t>
  </si>
  <si>
    <t>Модулирано по интензитет лъчелечение на онкологични и неонкологични заболявания с приложени до 20 фракции и продължителност на лечението от 3 до 30 дни</t>
  </si>
  <si>
    <t>251.2</t>
  </si>
  <si>
    <t>Модулирано по интензитет лъчелечение на онкологични и неонкологични заболявания с приложени 20 и повече фракции и продължителност на лечението 30 и повече дни</t>
  </si>
  <si>
    <t>252</t>
  </si>
  <si>
    <t>Радиохирургия на онкологични и неонкологични заболявания</t>
  </si>
  <si>
    <t>252.1</t>
  </si>
  <si>
    <t>252.2</t>
  </si>
  <si>
    <t>Роботизирана радиохирургия на онкологични и неонкологични заболявания</t>
  </si>
  <si>
    <t>Палиативни грижи</t>
  </si>
  <si>
    <t>253</t>
  </si>
  <si>
    <t>Палиативни грижи за болни с онкологични заболявания</t>
  </si>
  <si>
    <t>254</t>
  </si>
  <si>
    <t>Продължително лечение и ранна рехабилитация след острия стадий на исхемичен и хеморагичен мозъчен инсулт с остатъчни проблеми за здравето</t>
  </si>
  <si>
    <t>255</t>
  </si>
  <si>
    <t>Продължително лечение и ранна рехабилитация след инфаркт на миокарда и след сърдечни интервенции</t>
  </si>
  <si>
    <t>256</t>
  </si>
  <si>
    <t>Продължително лечение и ранна рехабилитация след оперативни интервенции с голям и много голям обем и сложност с остатъчни проблеми за здравето</t>
  </si>
  <si>
    <t>Физикална и рехабилитационна медицина</t>
  </si>
  <si>
    <t>257</t>
  </si>
  <si>
    <t>Физикална терапия, рехабилитация и специализирани грижи при персистиращо/хронично/вегетативно състояние</t>
  </si>
  <si>
    <t>258</t>
  </si>
  <si>
    <t>Физикална терапия и рехабилитация при родова травма на централна нервна система</t>
  </si>
  <si>
    <t>259</t>
  </si>
  <si>
    <t>Физикална терапия и рехабилитация при родова травма на периферна нервна система</t>
  </si>
  <si>
    <t>260</t>
  </si>
  <si>
    <t>Физикална терапия и рехабилитация при детска церебрална парализа</t>
  </si>
  <si>
    <t>261</t>
  </si>
  <si>
    <t>Физикална терапия и рехабилитация при първични мускулни увреждания и спинална мускулна атрофия</t>
  </si>
  <si>
    <t>262</t>
  </si>
  <si>
    <t>Физикална терапия и рехабилитация на болести на централна нервна система</t>
  </si>
  <si>
    <t>263</t>
  </si>
  <si>
    <t>Физикална терапия и рехабилитация при болести на периферна нервна система</t>
  </si>
  <si>
    <t>264</t>
  </si>
  <si>
    <t>Физикална терапия и рехабилитация след преживян/стар инфаркт на миокарда и след оперативни интервенции</t>
  </si>
  <si>
    <t>265</t>
  </si>
  <si>
    <t>Физикална терапия и рехабилитация при болести на опорно-двигателен апарат</t>
  </si>
  <si>
    <t>266</t>
  </si>
  <si>
    <t>Речева рехабилитация след ларингектомия</t>
  </si>
  <si>
    <t/>
  </si>
  <si>
    <t>999</t>
  </si>
  <si>
    <t>Наблюдение до 48 часа в стационарни условия след проведена амбулаторна процедура</t>
  </si>
  <si>
    <t>Неблагоприятни условия практики</t>
  </si>
  <si>
    <t xml:space="preserve">Цени за ПИМП </t>
  </si>
  <si>
    <t>Договорени обеми и цени  за 2020 г. по НРД 2020 - 2022 г. - до 1.о8.2020 г.</t>
  </si>
  <si>
    <t>Нови Цени съгласно анекс от 14.08.2020 г</t>
  </si>
  <si>
    <t>Цени  до 31.07.2020 г.
(лв.)</t>
  </si>
  <si>
    <t>Цени  съгласно анекс от 14.08.2020
(лв.)</t>
  </si>
  <si>
    <t xml:space="preserve">Цени БМП </t>
  </si>
  <si>
    <t>Цени от 1.08.2020
(лв.)</t>
  </si>
  <si>
    <t xml:space="preserve">  
(лв.)</t>
  </si>
  <si>
    <t xml:space="preserve">
(лв.)</t>
  </si>
  <si>
    <t>Увеличение лв</t>
  </si>
  <si>
    <t>Цени за СИМП</t>
  </si>
  <si>
    <t>Цени до 31.07.2020 г.</t>
  </si>
  <si>
    <t>Цени  от м.5
 до 31.07.2020 г. 
(лв.)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</si>
</sst>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л_в_._-;\-* #,##0.00\ _л_в_._-;_-* &quot;-&quot;??\ _л_в_._-;_-@_-"/>
    <numFmt numFmtId="164" formatCode="0.00_);[Red]\-0.00_)"/>
    <numFmt numFmtId="165" formatCode="_-* #,##0.00\ &quot;лв&quot;_-;\-* #,##0.00\ &quot;лв&quot;_-;_-* &quot;-&quot;??\ &quot;лв&quot;_-;_-@_-"/>
    <numFmt numFmtId="166" formatCode="0.0_);[Red]\-0.0_)"/>
    <numFmt numFmtId="167" formatCode="0.0_)"/>
  </numFmts>
  <fonts count="60"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9"/>
      <name val="Times New Roman"/>
      <family val="1"/>
      <charset val="204"/>
    </font>
    <font>
      <sz val="10"/>
      <name val="Hebar"/>
      <charset val="204"/>
    </font>
    <font>
      <b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rgb="FF006100"/>
      <name val="Times New Roman"/>
      <family val="2"/>
      <charset val="204"/>
    </font>
    <font>
      <sz val="10"/>
      <color rgb="FF9C6500"/>
      <name val="Times New Roman"/>
      <family val="2"/>
      <charset val="204"/>
    </font>
    <font>
      <sz val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i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rgb="FF7030A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10"/>
      <color rgb="FF9C0006"/>
      <name val="Times New Roman"/>
      <family val="2"/>
      <charset val="204"/>
    </font>
    <font>
      <sz val="9"/>
      <color rgb="FF9C0006"/>
      <name val="Times New Roman"/>
      <family val="1"/>
      <charset val="204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CCFF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46">
    <xf numFmtId="0" fontId="0" fillId="0" borderId="0"/>
    <xf numFmtId="0" fontId="8" fillId="0" borderId="0"/>
    <xf numFmtId="0" fontId="10" fillId="0" borderId="0"/>
    <xf numFmtId="0" fontId="12" fillId="0" borderId="0"/>
    <xf numFmtId="0" fontId="14" fillId="0" borderId="0"/>
    <xf numFmtId="0" fontId="12" fillId="0" borderId="0"/>
    <xf numFmtId="0" fontId="7" fillId="0" borderId="0"/>
    <xf numFmtId="0" fontId="7" fillId="0" borderId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3" fillId="22" borderId="3" applyNumberFormat="0" applyAlignment="0" applyProtection="0"/>
    <xf numFmtId="0" fontId="23" fillId="22" borderId="3" applyNumberFormat="0" applyAlignment="0" applyProtection="0"/>
    <xf numFmtId="0" fontId="23" fillId="22" borderId="3" applyNumberFormat="0" applyAlignment="0" applyProtection="0"/>
    <xf numFmtId="0" fontId="23" fillId="22" borderId="3" applyNumberFormat="0" applyAlignment="0" applyProtection="0"/>
    <xf numFmtId="0" fontId="24" fillId="23" borderId="4" applyNumberFormat="0" applyAlignment="0" applyProtection="0"/>
    <xf numFmtId="0" fontId="24" fillId="23" borderId="4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5" fillId="0" borderId="0" applyFont="0" applyFill="0" applyBorder="0" applyAlignment="0" applyProtection="0"/>
    <xf numFmtId="164" fontId="26" fillId="22" borderId="0"/>
    <xf numFmtId="165" fontId="10" fillId="0" borderId="0" applyFont="0" applyFill="0" applyBorder="0" applyAlignment="0" applyProtection="0"/>
    <xf numFmtId="164" fontId="27" fillId="24" borderId="0"/>
    <xf numFmtId="166" fontId="27" fillId="25" borderId="0">
      <protection locked="0"/>
    </xf>
    <xf numFmtId="164" fontId="27" fillId="25" borderId="0">
      <protection locked="0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7" fillId="2" borderId="0" applyNumberFormat="0" applyBorder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9" borderId="3" applyNumberFormat="0" applyAlignment="0" applyProtection="0"/>
    <xf numFmtId="0" fontId="34" fillId="9" borderId="3" applyNumberFormat="0" applyAlignment="0" applyProtection="0"/>
    <xf numFmtId="0" fontId="34" fillId="9" borderId="3" applyNumberFormat="0" applyAlignment="0" applyProtection="0"/>
    <xf numFmtId="0" fontId="34" fillId="9" borderId="3" applyNumberFormat="0" applyAlignment="0" applyProtection="0"/>
    <xf numFmtId="0" fontId="35" fillId="0" borderId="8" applyNumberFormat="0" applyFill="0" applyAlignment="0" applyProtection="0"/>
    <xf numFmtId="0" fontId="35" fillId="0" borderId="8" applyNumberFormat="0" applyFill="0" applyAlignment="0" applyProtection="0"/>
    <xf numFmtId="167" fontId="36" fillId="0" borderId="0">
      <alignment horizontal="center" vertical="center"/>
    </xf>
    <xf numFmtId="0" fontId="18" fillId="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3" borderId="0" applyNumberFormat="0" applyBorder="0" applyAlignment="0" applyProtection="0"/>
    <xf numFmtId="0" fontId="16" fillId="0" borderId="0">
      <alignment vertical="top"/>
    </xf>
    <xf numFmtId="0" fontId="10" fillId="0" borderId="0"/>
    <xf numFmtId="0" fontId="10" fillId="0" borderId="0"/>
    <xf numFmtId="0" fontId="10" fillId="0" borderId="0">
      <alignment vertical="top"/>
    </xf>
    <xf numFmtId="0" fontId="12" fillId="0" borderId="0"/>
    <xf numFmtId="0" fontId="2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0" fillId="0" borderId="0">
      <alignment vertical="top"/>
    </xf>
    <xf numFmtId="0" fontId="10" fillId="0" borderId="0"/>
    <xf numFmtId="0" fontId="25" fillId="0" borderId="0"/>
    <xf numFmtId="0" fontId="12" fillId="0" borderId="0">
      <alignment vertical="top"/>
    </xf>
    <xf numFmtId="0" fontId="11" fillId="0" borderId="0"/>
    <xf numFmtId="0" fontId="10" fillId="0" borderId="0"/>
    <xf numFmtId="0" fontId="12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>
      <alignment vertical="top"/>
    </xf>
    <xf numFmtId="0" fontId="12" fillId="0" borderId="0"/>
    <xf numFmtId="0" fontId="12" fillId="0" borderId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>
      <alignment vertical="top"/>
    </xf>
    <xf numFmtId="0" fontId="16" fillId="0" borderId="0"/>
    <xf numFmtId="0" fontId="12" fillId="0" borderId="0">
      <alignment vertical="top"/>
    </xf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2" fillId="0" borderId="0"/>
    <xf numFmtId="0" fontId="10" fillId="0" borderId="0">
      <alignment vertical="top"/>
    </xf>
    <xf numFmtId="0" fontId="12" fillId="0" borderId="0">
      <alignment vertical="top"/>
    </xf>
    <xf numFmtId="0" fontId="10" fillId="0" borderId="0">
      <alignment vertical="top"/>
    </xf>
    <xf numFmtId="0" fontId="12" fillId="0" borderId="0">
      <alignment vertical="top"/>
    </xf>
    <xf numFmtId="0" fontId="10" fillId="0" borderId="0">
      <alignment vertical="top"/>
    </xf>
    <xf numFmtId="0" fontId="38" fillId="0" borderId="0">
      <alignment vertical="top"/>
    </xf>
    <xf numFmtId="0" fontId="10" fillId="0" borderId="0">
      <alignment vertical="top"/>
    </xf>
    <xf numFmtId="0" fontId="10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26" borderId="9" applyNumberFormat="0" applyFont="0" applyAlignment="0" applyProtection="0"/>
    <xf numFmtId="0" fontId="12" fillId="26" borderId="9" applyNumberFormat="0" applyFont="0" applyAlignment="0" applyProtection="0"/>
    <xf numFmtId="0" fontId="12" fillId="26" borderId="9" applyNumberFormat="0" applyFont="0" applyAlignment="0" applyProtection="0"/>
    <xf numFmtId="0" fontId="12" fillId="26" borderId="9" applyNumberFormat="0" applyFont="0" applyAlignment="0" applyProtection="0"/>
    <xf numFmtId="0" fontId="39" fillId="22" borderId="10" applyNumberFormat="0" applyAlignment="0" applyProtection="0"/>
    <xf numFmtId="0" fontId="39" fillId="22" borderId="10" applyNumberFormat="0" applyAlignment="0" applyProtection="0"/>
    <xf numFmtId="0" fontId="39" fillId="22" borderId="10" applyNumberFormat="0" applyAlignment="0" applyProtection="0"/>
    <xf numFmtId="0" fontId="39" fillId="22" borderId="10" applyNumberFormat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27" fillId="27" borderId="0"/>
    <xf numFmtId="0" fontId="40" fillId="0" borderId="0"/>
    <xf numFmtId="0" fontId="16" fillId="0" borderId="0">
      <alignment vertical="top"/>
    </xf>
    <xf numFmtId="0" fontId="12" fillId="0" borderId="0"/>
    <xf numFmtId="0" fontId="16" fillId="0" borderId="0">
      <alignment vertical="top"/>
    </xf>
    <xf numFmtId="0" fontId="16" fillId="0" borderId="0">
      <alignment vertical="top"/>
    </xf>
    <xf numFmtId="0" fontId="12" fillId="0" borderId="0"/>
    <xf numFmtId="0" fontId="12" fillId="0" borderId="0"/>
    <xf numFmtId="167" fontId="41" fillId="23" borderId="11">
      <alignment vertical="center"/>
    </xf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167" fontId="44" fillId="17" borderId="0">
      <alignment horizontal="center"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1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2" fillId="0" borderId="0">
      <alignment vertical="top"/>
    </xf>
    <xf numFmtId="0" fontId="1" fillId="0" borderId="0"/>
    <xf numFmtId="0" fontId="58" fillId="32" borderId="0" applyNumberFormat="0" applyBorder="0" applyAlignment="0" applyProtection="0"/>
    <xf numFmtId="0" fontId="16" fillId="0" borderId="0"/>
    <xf numFmtId="0" fontId="1" fillId="0" borderId="0"/>
    <xf numFmtId="0" fontId="16" fillId="0" borderId="0"/>
    <xf numFmtId="0" fontId="10" fillId="0" borderId="0"/>
  </cellStyleXfs>
  <cellXfs count="225">
    <xf numFmtId="0" fontId="0" fillId="0" borderId="0" xfId="0"/>
    <xf numFmtId="0" fontId="10" fillId="0" borderId="0" xfId="2" applyFont="1" applyFill="1"/>
    <xf numFmtId="0" fontId="10" fillId="0" borderId="0" xfId="102" applyFont="1" applyFill="1" applyAlignment="1">
      <alignment vertical="center"/>
    </xf>
    <xf numFmtId="0" fontId="10" fillId="0" borderId="0" xfId="2" applyFont="1" applyFill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wrapText="1"/>
    </xf>
    <xf numFmtId="0" fontId="15" fillId="0" borderId="0" xfId="0" applyFont="1" applyFill="1"/>
    <xf numFmtId="0" fontId="19" fillId="0" borderId="13" xfId="3" applyFont="1" applyFill="1" applyBorder="1" applyAlignment="1" applyProtection="1">
      <alignment horizontal="center" wrapText="1"/>
    </xf>
    <xf numFmtId="0" fontId="19" fillId="0" borderId="14" xfId="4" applyFont="1" applyFill="1" applyBorder="1" applyAlignment="1" applyProtection="1">
      <alignment horizontal="center" wrapText="1"/>
    </xf>
    <xf numFmtId="0" fontId="15" fillId="28" borderId="13" xfId="3" applyFont="1" applyFill="1" applyBorder="1" applyAlignment="1" applyProtection="1">
      <alignment vertical="center"/>
    </xf>
    <xf numFmtId="0" fontId="15" fillId="28" borderId="14" xfId="4" applyFont="1" applyFill="1" applyBorder="1" applyAlignment="1" applyProtection="1">
      <alignment horizontal="right" vertical="center" wrapText="1"/>
    </xf>
    <xf numFmtId="0" fontId="49" fillId="0" borderId="13" xfId="0" applyFont="1" applyBorder="1" applyAlignment="1">
      <alignment vertical="center"/>
    </xf>
    <xf numFmtId="0" fontId="49" fillId="0" borderId="14" xfId="0" applyFont="1" applyBorder="1" applyAlignment="1">
      <alignment vertical="center"/>
    </xf>
    <xf numFmtId="0" fontId="50" fillId="0" borderId="13" xfId="0" applyFont="1" applyBorder="1" applyAlignment="1">
      <alignment horizontal="center" vertical="center"/>
    </xf>
    <xf numFmtId="0" fontId="50" fillId="0" borderId="14" xfId="0" applyFont="1" applyBorder="1" applyAlignment="1">
      <alignment vertical="center" wrapText="1"/>
    </xf>
    <xf numFmtId="0" fontId="52" fillId="0" borderId="14" xfId="0" applyFont="1" applyBorder="1" applyAlignment="1">
      <alignment vertical="center"/>
    </xf>
    <xf numFmtId="0" fontId="49" fillId="0" borderId="13" xfId="0" applyFont="1" applyBorder="1" applyAlignment="1">
      <alignment horizontal="center" vertical="center"/>
    </xf>
    <xf numFmtId="0" fontId="49" fillId="0" borderId="14" xfId="0" applyFont="1" applyBorder="1" applyAlignment="1">
      <alignment vertical="center" wrapText="1"/>
    </xf>
    <xf numFmtId="0" fontId="13" fillId="0" borderId="13" xfId="0" applyFont="1" applyFill="1" applyBorder="1" applyAlignment="1">
      <alignment horizontal="center" vertical="center" wrapText="1"/>
    </xf>
    <xf numFmtId="3" fontId="13" fillId="0" borderId="15" xfId="5" applyNumberFormat="1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9" fillId="0" borderId="13" xfId="4" applyFont="1" applyFill="1" applyBorder="1" applyAlignment="1" applyProtection="1">
      <alignment horizontal="center" wrapText="1"/>
    </xf>
    <xf numFmtId="0" fontId="19" fillId="0" borderId="15" xfId="4" applyFont="1" applyFill="1" applyBorder="1" applyAlignment="1" applyProtection="1">
      <alignment horizontal="center" wrapText="1"/>
    </xf>
    <xf numFmtId="3" fontId="15" fillId="0" borderId="13" xfId="0" applyNumberFormat="1" applyFont="1" applyFill="1" applyBorder="1" applyAlignment="1">
      <alignment horizontal="right" vertical="center"/>
    </xf>
    <xf numFmtId="3" fontId="9" fillId="0" borderId="13" xfId="0" applyNumberFormat="1" applyFont="1" applyFill="1" applyBorder="1" applyAlignment="1">
      <alignment horizontal="right" vertical="center" wrapText="1"/>
    </xf>
    <xf numFmtId="3" fontId="13" fillId="0" borderId="13" xfId="0" applyNumberFormat="1" applyFont="1" applyFill="1" applyBorder="1" applyAlignment="1">
      <alignment horizontal="right" vertical="center" wrapText="1"/>
    </xf>
    <xf numFmtId="4" fontId="13" fillId="0" borderId="15" xfId="4" applyNumberFormat="1" applyFont="1" applyFill="1" applyBorder="1" applyAlignment="1" applyProtection="1">
      <alignment horizontal="center" vertical="center" wrapText="1"/>
    </xf>
    <xf numFmtId="0" fontId="48" fillId="0" borderId="13" xfId="0" applyFont="1" applyBorder="1" applyAlignment="1">
      <alignment vertical="center"/>
    </xf>
    <xf numFmtId="0" fontId="10" fillId="0" borderId="0" xfId="2" applyFont="1" applyFill="1" applyAlignment="1">
      <alignment horizontal="center"/>
    </xf>
    <xf numFmtId="0" fontId="10" fillId="0" borderId="1" xfId="102" applyFont="1" applyFill="1" applyBorder="1" applyAlignment="1">
      <alignment vertical="center"/>
    </xf>
    <xf numFmtId="0" fontId="15" fillId="0" borderId="0" xfId="102" applyFont="1" applyFill="1" applyAlignment="1">
      <alignment vertical="center"/>
    </xf>
    <xf numFmtId="49" fontId="10" fillId="0" borderId="0" xfId="102" applyNumberFormat="1" applyFont="1" applyFill="1" applyAlignment="1">
      <alignment vertical="center"/>
    </xf>
    <xf numFmtId="0" fontId="10" fillId="0" borderId="0" xfId="102" applyFont="1" applyFill="1" applyBorder="1" applyAlignment="1">
      <alignment vertical="center"/>
    </xf>
    <xf numFmtId="3" fontId="15" fillId="28" borderId="13" xfId="0" applyNumberFormat="1" applyFont="1" applyFill="1" applyBorder="1" applyAlignment="1">
      <alignment horizontal="right" vertical="center"/>
    </xf>
    <xf numFmtId="0" fontId="47" fillId="0" borderId="1" xfId="2" applyFont="1" applyFill="1" applyBorder="1" applyAlignment="1" applyProtection="1">
      <alignment vertical="center"/>
      <protection locked="0"/>
    </xf>
    <xf numFmtId="0" fontId="10" fillId="30" borderId="0" xfId="2" applyFont="1" applyFill="1"/>
    <xf numFmtId="0" fontId="9" fillId="0" borderId="0" xfId="840" applyFont="1" applyAlignment="1"/>
    <xf numFmtId="0" fontId="9" fillId="0" borderId="0" xfId="840" applyFont="1" applyFill="1"/>
    <xf numFmtId="0" fontId="56" fillId="0" borderId="0" xfId="840" applyFont="1" applyFill="1"/>
    <xf numFmtId="0" fontId="9" fillId="0" borderId="0" xfId="840" applyFont="1"/>
    <xf numFmtId="3" fontId="9" fillId="0" borderId="0" xfId="840" applyNumberFormat="1" applyFont="1" applyFill="1"/>
    <xf numFmtId="0" fontId="9" fillId="0" borderId="0" xfId="840" applyFont="1" applyFill="1" applyAlignment="1"/>
    <xf numFmtId="49" fontId="9" fillId="0" borderId="0" xfId="840" applyNumberFormat="1" applyFont="1" applyAlignment="1">
      <alignment horizontal="left"/>
    </xf>
    <xf numFmtId="3" fontId="13" fillId="0" borderId="0" xfId="840" applyNumberFormat="1" applyFont="1" applyFill="1" applyBorder="1" applyAlignment="1">
      <alignment vertical="center"/>
    </xf>
    <xf numFmtId="9" fontId="57" fillId="0" borderId="0" xfId="840" applyNumberFormat="1" applyFont="1" applyFill="1" applyBorder="1" applyAlignment="1">
      <alignment horizontal="center"/>
    </xf>
    <xf numFmtId="0" fontId="9" fillId="0" borderId="17" xfId="841" applyFont="1" applyFill="1" applyBorder="1" applyAlignment="1">
      <alignment horizontal="center" vertical="center" wrapText="1"/>
    </xf>
    <xf numFmtId="0" fontId="9" fillId="0" borderId="2" xfId="841" applyFont="1" applyFill="1" applyBorder="1" applyAlignment="1">
      <alignment horizontal="center" vertical="center" wrapText="1"/>
    </xf>
    <xf numFmtId="3" fontId="9" fillId="0" borderId="19" xfId="5" applyNumberFormat="1" applyFont="1" applyFill="1" applyBorder="1" applyAlignment="1">
      <alignment horizontal="center" vertical="center"/>
    </xf>
    <xf numFmtId="3" fontId="9" fillId="0" borderId="18" xfId="5" applyNumberFormat="1" applyFont="1" applyFill="1" applyBorder="1" applyAlignment="1">
      <alignment horizontal="center" vertical="center"/>
    </xf>
    <xf numFmtId="49" fontId="9" fillId="29" borderId="2" xfId="5" applyNumberFormat="1" applyFont="1" applyFill="1" applyBorder="1" applyAlignment="1">
      <alignment horizontal="center" vertical="center" wrapText="1"/>
    </xf>
    <xf numFmtId="3" fontId="9" fillId="29" borderId="2" xfId="5" applyNumberFormat="1" applyFont="1" applyFill="1" applyBorder="1" applyAlignment="1">
      <alignment horizontal="center" vertical="center" wrapText="1"/>
    </xf>
    <xf numFmtId="3" fontId="59" fillId="0" borderId="2" xfId="841" applyNumberFormat="1" applyFont="1" applyFill="1" applyBorder="1" applyAlignment="1">
      <alignment horizontal="center" vertical="center" wrapText="1"/>
    </xf>
    <xf numFmtId="3" fontId="9" fillId="0" borderId="2" xfId="5" applyNumberFormat="1" applyFont="1" applyFill="1" applyBorder="1" applyAlignment="1">
      <alignment horizontal="center" vertical="center" wrapText="1"/>
    </xf>
    <xf numFmtId="3" fontId="56" fillId="35" borderId="2" xfId="5" applyNumberFormat="1" applyFont="1" applyFill="1" applyBorder="1" applyAlignment="1">
      <alignment horizontal="center" vertical="center" wrapText="1"/>
    </xf>
    <xf numFmtId="0" fontId="9" fillId="0" borderId="20" xfId="842" applyFont="1" applyFill="1" applyBorder="1" applyAlignment="1">
      <alignment vertical="center"/>
    </xf>
    <xf numFmtId="0" fontId="9" fillId="0" borderId="21" xfId="842" applyFont="1" applyFill="1" applyBorder="1" applyAlignment="1">
      <alignment vertical="center"/>
    </xf>
    <xf numFmtId="0" fontId="13" fillId="36" borderId="22" xfId="3" applyFont="1" applyFill="1" applyBorder="1" applyAlignment="1" applyProtection="1">
      <alignment wrapText="1"/>
    </xf>
    <xf numFmtId="0" fontId="13" fillId="36" borderId="23" xfId="3" applyFont="1" applyFill="1" applyBorder="1" applyAlignment="1" applyProtection="1">
      <alignment wrapText="1"/>
    </xf>
    <xf numFmtId="3" fontId="13" fillId="36" borderId="2" xfId="843" applyNumberFormat="1" applyFont="1" applyFill="1" applyBorder="1" applyAlignment="1">
      <alignment vertical="center"/>
    </xf>
    <xf numFmtId="3" fontId="13" fillId="36" borderId="16" xfId="843" applyNumberFormat="1" applyFont="1" applyFill="1" applyBorder="1" applyAlignment="1">
      <alignment vertical="center"/>
    </xf>
    <xf numFmtId="3" fontId="13" fillId="36" borderId="2" xfId="841" applyNumberFormat="1" applyFont="1" applyFill="1" applyBorder="1" applyAlignment="1">
      <alignment vertical="center" wrapText="1"/>
    </xf>
    <xf numFmtId="3" fontId="13" fillId="36" borderId="2" xfId="5" applyNumberFormat="1" applyFont="1" applyFill="1" applyBorder="1" applyAlignment="1">
      <alignment vertical="center" wrapText="1"/>
    </xf>
    <xf numFmtId="0" fontId="9" fillId="28" borderId="0" xfId="840" applyFont="1" applyFill="1" applyAlignment="1"/>
    <xf numFmtId="49" fontId="13" fillId="36" borderId="16" xfId="842" applyNumberFormat="1" applyFont="1" applyFill="1" applyBorder="1" applyAlignment="1">
      <alignment wrapText="1"/>
    </xf>
    <xf numFmtId="0" fontId="13" fillId="36" borderId="16" xfId="842" applyFont="1" applyFill="1" applyBorder="1" applyAlignment="1">
      <alignment wrapText="1"/>
    </xf>
    <xf numFmtId="3" fontId="13" fillId="36" borderId="2" xfId="841" applyNumberFormat="1" applyFont="1" applyFill="1" applyBorder="1" applyAlignment="1">
      <alignment wrapText="1"/>
    </xf>
    <xf numFmtId="3" fontId="13" fillId="36" borderId="2" xfId="840" applyNumberFormat="1" applyFont="1" applyFill="1" applyBorder="1" applyAlignment="1">
      <alignment wrapText="1"/>
    </xf>
    <xf numFmtId="49" fontId="9" fillId="29" borderId="2" xfId="840" quotePrefix="1" applyNumberFormat="1" applyFont="1" applyFill="1" applyBorder="1" applyAlignment="1">
      <alignment horizontal="left" vertical="center"/>
    </xf>
    <xf numFmtId="0" fontId="9" fillId="29" borderId="2" xfId="840" applyFont="1" applyFill="1" applyBorder="1" applyAlignment="1">
      <alignment horizontal="left" vertical="center"/>
    </xf>
    <xf numFmtId="3" fontId="9" fillId="29" borderId="2" xfId="840" applyNumberFormat="1" applyFont="1" applyFill="1" applyBorder="1" applyAlignment="1">
      <alignment vertical="center"/>
    </xf>
    <xf numFmtId="3" fontId="9" fillId="0" borderId="2" xfId="841" applyNumberFormat="1" applyFont="1" applyFill="1" applyBorder="1" applyAlignment="1">
      <alignment vertical="center"/>
    </xf>
    <xf numFmtId="3" fontId="9" fillId="0" borderId="2" xfId="840" applyNumberFormat="1" applyFont="1" applyFill="1" applyBorder="1" applyAlignment="1">
      <alignment vertical="center"/>
    </xf>
    <xf numFmtId="0" fontId="9" fillId="37" borderId="0" xfId="840" applyFont="1" applyFill="1" applyAlignment="1"/>
    <xf numFmtId="0" fontId="9" fillId="37" borderId="0" xfId="840" applyFont="1" applyFill="1"/>
    <xf numFmtId="49" fontId="9" fillId="38" borderId="2" xfId="840" quotePrefix="1" applyNumberFormat="1" applyFont="1" applyFill="1" applyBorder="1" applyAlignment="1">
      <alignment horizontal="left" vertical="center"/>
    </xf>
    <xf numFmtId="0" fontId="9" fillId="38" borderId="2" xfId="840" applyFont="1" applyFill="1" applyBorder="1" applyAlignment="1">
      <alignment horizontal="left" vertical="center"/>
    </xf>
    <xf numFmtId="0" fontId="9" fillId="29" borderId="2" xfId="840" applyFont="1" applyFill="1" applyBorder="1" applyAlignment="1">
      <alignment vertical="center"/>
    </xf>
    <xf numFmtId="49" fontId="9" fillId="29" borderId="2" xfId="842" quotePrefix="1" applyNumberFormat="1" applyFont="1" applyFill="1" applyBorder="1" applyAlignment="1">
      <alignment horizontal="left" vertical="center"/>
    </xf>
    <xf numFmtId="0" fontId="9" fillId="29" borderId="2" xfId="842" applyFont="1" applyFill="1" applyBorder="1" applyAlignment="1">
      <alignment horizontal="left" vertical="center"/>
    </xf>
    <xf numFmtId="0" fontId="56" fillId="0" borderId="0" xfId="840" applyFont="1" applyFill="1" applyAlignment="1"/>
    <xf numFmtId="49" fontId="9" fillId="29" borderId="2" xfId="76" quotePrefix="1" applyNumberFormat="1" applyFont="1" applyFill="1" applyBorder="1" applyAlignment="1">
      <alignment horizontal="left" vertical="center"/>
    </xf>
    <xf numFmtId="0" fontId="9" fillId="29" borderId="2" xfId="76" applyFont="1" applyFill="1" applyBorder="1" applyAlignment="1">
      <alignment horizontal="left" vertical="center"/>
    </xf>
    <xf numFmtId="0" fontId="9" fillId="29" borderId="2" xfId="844" applyFont="1" applyFill="1" applyBorder="1" applyAlignment="1"/>
    <xf numFmtId="0" fontId="9" fillId="39" borderId="0" xfId="840" applyFont="1" applyFill="1" applyAlignment="1"/>
    <xf numFmtId="0" fontId="9" fillId="39" borderId="0" xfId="840" applyFont="1" applyFill="1"/>
    <xf numFmtId="0" fontId="53" fillId="39" borderId="0" xfId="840" applyFont="1" applyFill="1" applyAlignment="1"/>
    <xf numFmtId="0" fontId="53" fillId="0" borderId="0" xfId="840" applyFont="1" applyFill="1" applyAlignment="1"/>
    <xf numFmtId="0" fontId="53" fillId="39" borderId="0" xfId="840" applyFont="1" applyFill="1"/>
    <xf numFmtId="0" fontId="9" fillId="40" borderId="0" xfId="840" applyFont="1" applyFill="1" applyAlignment="1"/>
    <xf numFmtId="0" fontId="9" fillId="40" borderId="0" xfId="840" applyFont="1" applyFill="1"/>
    <xf numFmtId="0" fontId="9" fillId="34" borderId="0" xfId="840" applyFont="1" applyFill="1" applyAlignment="1"/>
    <xf numFmtId="0" fontId="9" fillId="34" borderId="0" xfId="840" applyFont="1" applyFill="1"/>
    <xf numFmtId="0" fontId="9" fillId="0" borderId="0" xfId="840" quotePrefix="1" applyFont="1" applyFill="1" applyAlignment="1"/>
    <xf numFmtId="49" fontId="9" fillId="29" borderId="2" xfId="97" quotePrefix="1" applyNumberFormat="1" applyFont="1" applyFill="1" applyBorder="1" applyAlignment="1">
      <alignment horizontal="left" vertical="center"/>
    </xf>
    <xf numFmtId="0" fontId="9" fillId="29" borderId="2" xfId="97" applyFont="1" applyFill="1" applyBorder="1" applyAlignment="1">
      <alignment horizontal="left" vertical="center"/>
    </xf>
    <xf numFmtId="0" fontId="15" fillId="0" borderId="0" xfId="840" applyFont="1" applyAlignment="1">
      <alignment vertical="center"/>
    </xf>
    <xf numFmtId="4" fontId="51" fillId="35" borderId="2" xfId="840" applyNumberFormat="1" applyFont="1" applyFill="1" applyBorder="1" applyAlignment="1">
      <alignment vertical="center"/>
    </xf>
    <xf numFmtId="0" fontId="10" fillId="0" borderId="2" xfId="2" applyFont="1" applyFill="1" applyBorder="1" applyAlignment="1">
      <alignment horizontal="center"/>
    </xf>
    <xf numFmtId="0" fontId="10" fillId="0" borderId="2" xfId="102" applyFont="1" applyFill="1" applyBorder="1" applyAlignment="1">
      <alignment vertical="center"/>
    </xf>
    <xf numFmtId="3" fontId="15" fillId="0" borderId="2" xfId="4" applyNumberFormat="1" applyFont="1" applyFill="1" applyBorder="1" applyAlignment="1" applyProtection="1">
      <alignment vertical="center" wrapText="1"/>
    </xf>
    <xf numFmtId="3" fontId="10" fillId="0" borderId="2" xfId="0" applyNumberFormat="1" applyFont="1" applyFill="1" applyBorder="1" applyAlignment="1">
      <alignment horizontal="right" vertical="center" wrapText="1"/>
    </xf>
    <xf numFmtId="0" fontId="15" fillId="0" borderId="2" xfId="102" applyFont="1" applyFill="1" applyBorder="1" applyAlignment="1">
      <alignment vertical="center"/>
    </xf>
    <xf numFmtId="49" fontId="10" fillId="0" borderId="2" xfId="102" applyNumberFormat="1" applyFont="1" applyFill="1" applyBorder="1" applyAlignment="1">
      <alignment vertical="center"/>
    </xf>
    <xf numFmtId="3" fontId="10" fillId="0" borderId="2" xfId="102" applyNumberFormat="1" applyFont="1" applyFill="1" applyBorder="1" applyAlignment="1">
      <alignment vertical="center"/>
    </xf>
    <xf numFmtId="4" fontId="10" fillId="0" borderId="2" xfId="102" applyNumberFormat="1" applyFont="1" applyFill="1" applyBorder="1" applyAlignment="1">
      <alignment horizontal="right" vertical="center"/>
    </xf>
    <xf numFmtId="3" fontId="15" fillId="0" borderId="2" xfId="102" applyNumberFormat="1" applyFont="1" applyFill="1" applyBorder="1" applyAlignment="1">
      <alignment vertical="center"/>
    </xf>
    <xf numFmtId="3" fontId="15" fillId="38" borderId="2" xfId="102" applyNumberFormat="1" applyFont="1" applyFill="1" applyBorder="1" applyAlignment="1">
      <alignment vertical="center"/>
    </xf>
    <xf numFmtId="0" fontId="10" fillId="0" borderId="2" xfId="2" applyFont="1" applyFill="1" applyBorder="1" applyAlignment="1">
      <alignment horizontal="center" vertical="center"/>
    </xf>
    <xf numFmtId="3" fontId="10" fillId="33" borderId="2" xfId="0" applyNumberFormat="1" applyFont="1" applyFill="1" applyBorder="1" applyAlignment="1">
      <alignment horizontal="right" vertical="center" wrapText="1"/>
    </xf>
    <xf numFmtId="4" fontId="10" fillId="33" borderId="2" xfId="0" applyNumberFormat="1" applyFont="1" applyFill="1" applyBorder="1" applyAlignment="1">
      <alignment horizontal="right" vertical="center" wrapText="1"/>
    </xf>
    <xf numFmtId="0" fontId="10" fillId="29" borderId="2" xfId="102" applyFont="1" applyFill="1" applyBorder="1" applyAlignment="1">
      <alignment vertical="center"/>
    </xf>
    <xf numFmtId="3" fontId="9" fillId="29" borderId="2" xfId="841" applyNumberFormat="1" applyFont="1" applyFill="1" applyBorder="1" applyAlignment="1">
      <alignment vertical="center"/>
    </xf>
    <xf numFmtId="4" fontId="51" fillId="29" borderId="2" xfId="840" applyNumberFormat="1" applyFont="1" applyFill="1" applyBorder="1" applyAlignment="1">
      <alignment vertical="center"/>
    </xf>
    <xf numFmtId="3" fontId="9" fillId="0" borderId="25" xfId="5" applyNumberFormat="1" applyFont="1" applyFill="1" applyBorder="1" applyAlignment="1">
      <alignment horizontal="center" vertical="center"/>
    </xf>
    <xf numFmtId="3" fontId="9" fillId="0" borderId="21" xfId="5" applyNumberFormat="1" applyFont="1" applyFill="1" applyBorder="1" applyAlignment="1">
      <alignment horizontal="center" vertical="center"/>
    </xf>
    <xf numFmtId="49" fontId="9" fillId="29" borderId="22" xfId="5" applyNumberFormat="1" applyFont="1" applyFill="1" applyBorder="1" applyAlignment="1">
      <alignment horizontal="center" vertical="center" wrapText="1"/>
    </xf>
    <xf numFmtId="3" fontId="9" fillId="29" borderId="23" xfId="5" applyNumberFormat="1" applyFont="1" applyFill="1" applyBorder="1" applyAlignment="1">
      <alignment horizontal="center" vertical="center" wrapText="1"/>
    </xf>
    <xf numFmtId="3" fontId="9" fillId="29" borderId="16" xfId="5" applyNumberFormat="1" applyFont="1" applyFill="1" applyBorder="1" applyAlignment="1">
      <alignment horizontal="center" vertical="center" wrapText="1"/>
    </xf>
    <xf numFmtId="3" fontId="9" fillId="0" borderId="16" xfId="5" applyNumberFormat="1" applyFont="1" applyFill="1" applyBorder="1" applyAlignment="1">
      <alignment horizontal="center" vertical="center" wrapText="1"/>
    </xf>
    <xf numFmtId="0" fontId="13" fillId="33" borderId="13" xfId="0" applyFont="1" applyFill="1" applyBorder="1" applyAlignment="1">
      <alignment horizontal="center" vertical="center" wrapText="1"/>
    </xf>
    <xf numFmtId="0" fontId="19" fillId="33" borderId="13" xfId="4" applyFont="1" applyFill="1" applyBorder="1" applyAlignment="1" applyProtection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/>
    <xf numFmtId="3" fontId="10" fillId="0" borderId="2" xfId="0" applyNumberFormat="1" applyFont="1" applyFill="1" applyBorder="1"/>
    <xf numFmtId="4" fontId="10" fillId="0" borderId="2" xfId="0" applyNumberFormat="1" applyFont="1" applyFill="1" applyBorder="1"/>
    <xf numFmtId="9" fontId="10" fillId="0" borderId="0" xfId="835" applyFont="1" applyFill="1"/>
    <xf numFmtId="3" fontId="13" fillId="0" borderId="14" xfId="0" applyNumberFormat="1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vertical="center" wrapText="1"/>
    </xf>
    <xf numFmtId="0" fontId="47" fillId="0" borderId="1" xfId="2" applyFont="1" applyFill="1" applyBorder="1" applyAlignment="1" applyProtection="1">
      <alignment horizontal="center" vertical="center"/>
      <protection locked="0"/>
    </xf>
    <xf numFmtId="0" fontId="15" fillId="0" borderId="26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3" fontId="15" fillId="28" borderId="15" xfId="2" applyNumberFormat="1" applyFont="1" applyFill="1" applyBorder="1" applyAlignment="1">
      <alignment horizontal="center" vertical="center"/>
    </xf>
    <xf numFmtId="3" fontId="15" fillId="28" borderId="14" xfId="0" applyNumberFormat="1" applyFont="1" applyFill="1" applyBorder="1" applyAlignment="1">
      <alignment horizontal="center" vertical="center"/>
    </xf>
    <xf numFmtId="3" fontId="15" fillId="28" borderId="13" xfId="0" applyNumberFormat="1" applyFont="1" applyFill="1" applyBorder="1" applyAlignment="1">
      <alignment horizontal="center" vertical="center"/>
    </xf>
    <xf numFmtId="3" fontId="15" fillId="33" borderId="13" xfId="0" applyNumberFormat="1" applyFont="1" applyFill="1" applyBorder="1" applyAlignment="1">
      <alignment horizontal="center" vertical="center"/>
    </xf>
    <xf numFmtId="3" fontId="15" fillId="0" borderId="15" xfId="2" applyNumberFormat="1" applyFont="1" applyFill="1" applyBorder="1" applyAlignment="1">
      <alignment horizontal="center" vertical="center"/>
    </xf>
    <xf numFmtId="3" fontId="15" fillId="0" borderId="14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9" fillId="29" borderId="13" xfId="0" applyNumberFormat="1" applyFont="1" applyFill="1" applyBorder="1" applyAlignment="1">
      <alignment horizontal="center" vertical="center" wrapText="1"/>
    </xf>
    <xf numFmtId="3" fontId="9" fillId="0" borderId="15" xfId="0" applyNumberFormat="1" applyFont="1" applyFill="1" applyBorder="1" applyAlignment="1">
      <alignment horizontal="center" vertical="center" wrapText="1"/>
    </xf>
    <xf numFmtId="3" fontId="9" fillId="33" borderId="13" xfId="0" applyNumberFormat="1" applyFont="1" applyFill="1" applyBorder="1" applyAlignment="1">
      <alignment horizontal="center" vertical="center" wrapText="1"/>
    </xf>
    <xf numFmtId="4" fontId="9" fillId="0" borderId="15" xfId="4" applyNumberFormat="1" applyFont="1" applyFill="1" applyBorder="1" applyAlignment="1" applyProtection="1">
      <alignment horizontal="center" vertical="center" wrapText="1"/>
    </xf>
    <xf numFmtId="3" fontId="13" fillId="0" borderId="13" xfId="0" applyNumberFormat="1" applyFont="1" applyFill="1" applyBorder="1" applyAlignment="1">
      <alignment horizontal="center" vertical="center" wrapText="1"/>
    </xf>
    <xf numFmtId="3" fontId="13" fillId="33" borderId="13" xfId="0" applyNumberFormat="1" applyFont="1" applyFill="1" applyBorder="1" applyAlignment="1">
      <alignment horizontal="center" vertical="center" wrapText="1"/>
    </xf>
    <xf numFmtId="3" fontId="9" fillId="0" borderId="13" xfId="0" applyNumberFormat="1" applyFont="1" applyFill="1" applyBorder="1" applyAlignment="1">
      <alignment horizontal="center" vertical="center" wrapText="1"/>
    </xf>
    <xf numFmtId="4" fontId="46" fillId="0" borderId="15" xfId="4" applyNumberFormat="1" applyFont="1" applyFill="1" applyBorder="1" applyAlignment="1" applyProtection="1">
      <alignment horizontal="center" vertical="center" wrapText="1"/>
    </xf>
    <xf numFmtId="0" fontId="46" fillId="0" borderId="14" xfId="0" applyFont="1" applyFill="1" applyBorder="1" applyAlignment="1">
      <alignment horizontal="center" vertical="center" wrapText="1"/>
    </xf>
    <xf numFmtId="0" fontId="46" fillId="0" borderId="13" xfId="0" applyFont="1" applyFill="1" applyBorder="1" applyAlignment="1">
      <alignment horizontal="center" vertical="center" wrapText="1"/>
    </xf>
    <xf numFmtId="3" fontId="13" fillId="0" borderId="15" xfId="4" applyNumberFormat="1" applyFont="1" applyFill="1" applyBorder="1" applyAlignment="1" applyProtection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3" fontId="10" fillId="0" borderId="0" xfId="2" applyNumberFormat="1" applyFont="1" applyFill="1" applyAlignment="1">
      <alignment horizontal="center"/>
    </xf>
    <xf numFmtId="0" fontId="10" fillId="29" borderId="0" xfId="0" applyFont="1" applyFill="1" applyAlignment="1">
      <alignment horizontal="center"/>
    </xf>
    <xf numFmtId="9" fontId="19" fillId="0" borderId="15" xfId="835" applyFont="1" applyFill="1" applyBorder="1" applyAlignment="1">
      <alignment horizontal="center" vertical="center"/>
    </xf>
    <xf numFmtId="3" fontId="15" fillId="0" borderId="15" xfId="845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/>
    </xf>
    <xf numFmtId="0" fontId="47" fillId="0" borderId="2" xfId="2" applyFont="1" applyFill="1" applyBorder="1" applyAlignment="1" applyProtection="1">
      <alignment vertical="center"/>
      <protection locked="0"/>
    </xf>
    <xf numFmtId="0" fontId="15" fillId="30" borderId="2" xfId="2" applyFont="1" applyFill="1" applyBorder="1" applyAlignment="1" applyProtection="1">
      <alignment horizontal="center" vertical="center" wrapText="1"/>
      <protection locked="0"/>
    </xf>
    <xf numFmtId="0" fontId="13" fillId="0" borderId="2" xfId="3" applyFont="1" applyFill="1" applyBorder="1" applyAlignment="1" applyProtection="1">
      <alignment horizontal="center" vertical="center" wrapText="1"/>
    </xf>
    <xf numFmtId="0" fontId="13" fillId="0" borderId="2" xfId="4" applyFont="1" applyFill="1" applyBorder="1" applyAlignment="1" applyProtection="1">
      <alignment horizontal="center" vertical="center" wrapText="1"/>
    </xf>
    <xf numFmtId="3" fontId="13" fillId="0" borderId="2" xfId="5" applyNumberFormat="1" applyFont="1" applyFill="1" applyBorder="1" applyAlignment="1">
      <alignment horizontal="center" vertical="center" wrapText="1"/>
    </xf>
    <xf numFmtId="0" fontId="13" fillId="30" borderId="2" xfId="0" applyFont="1" applyFill="1" applyBorder="1" applyAlignment="1">
      <alignment horizontal="center" vertical="center" wrapText="1"/>
    </xf>
    <xf numFmtId="3" fontId="13" fillId="30" borderId="2" xfId="5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 applyProtection="1">
      <alignment horizontal="center" wrapText="1"/>
    </xf>
    <xf numFmtId="0" fontId="19" fillId="0" borderId="2" xfId="4" applyFont="1" applyFill="1" applyBorder="1" applyAlignment="1" applyProtection="1">
      <alignment horizontal="center" wrapText="1"/>
    </xf>
    <xf numFmtId="0" fontId="19" fillId="30" borderId="2" xfId="4" applyFont="1" applyFill="1" applyBorder="1" applyAlignment="1" applyProtection="1">
      <alignment horizontal="center" wrapText="1"/>
    </xf>
    <xf numFmtId="0" fontId="15" fillId="28" borderId="2" xfId="3" applyFont="1" applyFill="1" applyBorder="1" applyAlignment="1" applyProtection="1">
      <alignment vertical="center"/>
    </xf>
    <xf numFmtId="0" fontId="15" fillId="28" borderId="2" xfId="4" applyFont="1" applyFill="1" applyBorder="1" applyAlignment="1" applyProtection="1">
      <alignment horizontal="right" vertical="center" wrapText="1"/>
    </xf>
    <xf numFmtId="3" fontId="15" fillId="28" borderId="2" xfId="4" applyNumberFormat="1" applyFont="1" applyFill="1" applyBorder="1" applyAlignment="1" applyProtection="1">
      <alignment vertical="center" wrapText="1"/>
    </xf>
    <xf numFmtId="3" fontId="15" fillId="31" borderId="2" xfId="4" applyNumberFormat="1" applyFont="1" applyFill="1" applyBorder="1" applyAlignment="1" applyProtection="1">
      <alignment vertical="center" wrapText="1"/>
    </xf>
    <xf numFmtId="9" fontId="19" fillId="31" borderId="2" xfId="835" applyFont="1" applyFill="1" applyBorder="1" applyAlignment="1">
      <alignment horizontal="right" vertical="center"/>
    </xf>
    <xf numFmtId="3" fontId="15" fillId="29" borderId="2" xfId="4" applyNumberFormat="1" applyFont="1" applyFill="1" applyBorder="1" applyAlignment="1" applyProtection="1">
      <alignment vertical="center" wrapText="1"/>
    </xf>
    <xf numFmtId="0" fontId="15" fillId="0" borderId="2" xfId="3" applyFont="1" applyFill="1" applyBorder="1" applyAlignment="1" applyProtection="1">
      <alignment vertical="center"/>
    </xf>
    <xf numFmtId="0" fontId="15" fillId="0" borderId="2" xfId="4" applyFont="1" applyFill="1" applyBorder="1" applyAlignment="1" applyProtection="1">
      <alignment horizontal="left" vertical="center" wrapText="1"/>
    </xf>
    <xf numFmtId="3" fontId="15" fillId="30" borderId="2" xfId="4" applyNumberFormat="1" applyFont="1" applyFill="1" applyBorder="1" applyAlignment="1" applyProtection="1">
      <alignment vertical="center" wrapText="1"/>
    </xf>
    <xf numFmtId="0" fontId="10" fillId="0" borderId="2" xfId="3" applyFont="1" applyFill="1" applyBorder="1" applyAlignment="1" applyProtection="1">
      <alignment vertical="center"/>
    </xf>
    <xf numFmtId="0" fontId="10" fillId="0" borderId="2" xfId="4" applyFont="1" applyFill="1" applyBorder="1" applyAlignment="1" applyProtection="1">
      <alignment horizontal="left" vertical="center" wrapText="1"/>
    </xf>
    <xf numFmtId="4" fontId="10" fillId="0" borderId="2" xfId="0" applyNumberFormat="1" applyFont="1" applyFill="1" applyBorder="1" applyAlignment="1">
      <alignment horizontal="right" vertical="center" wrapText="1"/>
    </xf>
    <xf numFmtId="3" fontId="10" fillId="30" borderId="2" xfId="0" applyNumberFormat="1" applyFont="1" applyFill="1" applyBorder="1" applyAlignment="1">
      <alignment horizontal="right" vertical="center" wrapText="1"/>
    </xf>
    <xf numFmtId="4" fontId="10" fillId="30" borderId="2" xfId="0" applyNumberFormat="1" applyFont="1" applyFill="1" applyBorder="1" applyAlignment="1">
      <alignment horizontal="right" vertical="center" wrapText="1"/>
    </xf>
    <xf numFmtId="4" fontId="15" fillId="0" borderId="2" xfId="4" applyNumberFormat="1" applyFont="1" applyFill="1" applyBorder="1" applyAlignment="1" applyProtection="1">
      <alignment vertical="center" wrapText="1"/>
    </xf>
    <xf numFmtId="4" fontId="15" fillId="30" borderId="2" xfId="4" applyNumberFormat="1" applyFont="1" applyFill="1" applyBorder="1" applyAlignment="1" applyProtection="1">
      <alignment vertical="center" wrapText="1"/>
    </xf>
    <xf numFmtId="3" fontId="15" fillId="38" borderId="2" xfId="0" applyNumberFormat="1" applyFont="1" applyFill="1" applyBorder="1" applyAlignment="1">
      <alignment horizontal="right" vertical="center" wrapText="1"/>
    </xf>
    <xf numFmtId="3" fontId="15" fillId="0" borderId="2" xfId="0" applyNumberFormat="1" applyFont="1" applyFill="1" applyBorder="1" applyAlignment="1">
      <alignment horizontal="right" vertical="center" wrapText="1"/>
    </xf>
    <xf numFmtId="4" fontId="15" fillId="0" borderId="2" xfId="0" applyNumberFormat="1" applyFont="1" applyFill="1" applyBorder="1" applyAlignment="1">
      <alignment horizontal="right" vertical="center" wrapText="1"/>
    </xf>
    <xf numFmtId="3" fontId="15" fillId="30" borderId="2" xfId="0" applyNumberFormat="1" applyFont="1" applyFill="1" applyBorder="1" applyAlignment="1">
      <alignment horizontal="right" vertical="center" wrapText="1"/>
    </xf>
    <xf numFmtId="4" fontId="15" fillId="30" borderId="2" xfId="0" applyNumberFormat="1" applyFont="1" applyFill="1" applyBorder="1" applyAlignment="1">
      <alignment horizontal="right" vertical="center" wrapText="1"/>
    </xf>
    <xf numFmtId="4" fontId="10" fillId="29" borderId="2" xfId="0" applyNumberFormat="1" applyFont="1" applyFill="1" applyBorder="1" applyAlignment="1">
      <alignment horizontal="right" vertical="center" wrapText="1"/>
    </xf>
    <xf numFmtId="3" fontId="10" fillId="29" borderId="2" xfId="0" applyNumberFormat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 applyProtection="1">
      <alignment vertical="center"/>
    </xf>
    <xf numFmtId="49" fontId="10" fillId="0" borderId="2" xfId="4" applyNumberFormat="1" applyFont="1" applyFill="1" applyBorder="1" applyAlignment="1" applyProtection="1">
      <alignment horizontal="left" vertical="center" wrapText="1"/>
    </xf>
    <xf numFmtId="49" fontId="10" fillId="0" borderId="2" xfId="0" applyNumberFormat="1" applyFont="1" applyFill="1" applyBorder="1" applyAlignment="1">
      <alignment horizontal="right" vertical="center" wrapText="1"/>
    </xf>
    <xf numFmtId="49" fontId="10" fillId="30" borderId="2" xfId="0" applyNumberFormat="1" applyFont="1" applyFill="1" applyBorder="1" applyAlignment="1">
      <alignment horizontal="right" vertical="center" wrapText="1"/>
    </xf>
    <xf numFmtId="0" fontId="55" fillId="0" borderId="2" xfId="3" applyFont="1" applyFill="1" applyBorder="1" applyAlignment="1" applyProtection="1">
      <alignment vertical="center"/>
    </xf>
    <xf numFmtId="0" fontId="55" fillId="0" borderId="2" xfId="4" applyFont="1" applyFill="1" applyBorder="1" applyAlignment="1" applyProtection="1">
      <alignment horizontal="left" vertical="center" wrapText="1"/>
    </xf>
    <xf numFmtId="3" fontId="55" fillId="0" borderId="2" xfId="0" applyNumberFormat="1" applyFont="1" applyFill="1" applyBorder="1" applyAlignment="1">
      <alignment horizontal="right" vertical="center" wrapText="1"/>
    </xf>
    <xf numFmtId="0" fontId="10" fillId="0" borderId="2" xfId="4" applyFont="1" applyFill="1" applyBorder="1" applyAlignment="1" applyProtection="1">
      <alignment horizontal="left" vertical="top" wrapText="1"/>
    </xf>
    <xf numFmtId="3" fontId="10" fillId="0" borderId="2" xfId="4" applyNumberFormat="1" applyFont="1" applyFill="1" applyBorder="1" applyAlignment="1" applyProtection="1">
      <alignment vertical="center" wrapText="1"/>
    </xf>
    <xf numFmtId="3" fontId="15" fillId="0" borderId="2" xfId="4" applyNumberFormat="1" applyFont="1" applyFill="1" applyBorder="1" applyAlignment="1" applyProtection="1">
      <alignment horizontal="right" vertical="center" wrapText="1"/>
    </xf>
    <xf numFmtId="3" fontId="15" fillId="30" borderId="2" xfId="4" applyNumberFormat="1" applyFont="1" applyFill="1" applyBorder="1" applyAlignment="1" applyProtection="1">
      <alignment horizontal="right" vertical="center" wrapText="1"/>
    </xf>
    <xf numFmtId="4" fontId="15" fillId="38" borderId="2" xfId="0" applyNumberFormat="1" applyFont="1" applyFill="1" applyBorder="1" applyAlignment="1">
      <alignment horizontal="right" vertical="center" wrapText="1"/>
    </xf>
    <xf numFmtId="4" fontId="10" fillId="0" borderId="2" xfId="4" applyNumberFormat="1" applyFont="1" applyFill="1" applyBorder="1" applyAlignment="1" applyProtection="1">
      <alignment horizontal="right" vertical="center" wrapText="1"/>
    </xf>
    <xf numFmtId="4" fontId="10" fillId="30" borderId="2" xfId="4" applyNumberFormat="1" applyFont="1" applyFill="1" applyBorder="1" applyAlignment="1" applyProtection="1">
      <alignment horizontal="right" vertical="center" wrapText="1"/>
    </xf>
    <xf numFmtId="3" fontId="10" fillId="0" borderId="2" xfId="2" applyNumberFormat="1" applyFont="1" applyFill="1" applyBorder="1" applyAlignment="1">
      <alignment vertical="center"/>
    </xf>
    <xf numFmtId="0" fontId="15" fillId="33" borderId="24" xfId="0" applyFont="1" applyFill="1" applyBorder="1" applyAlignment="1">
      <alignment vertical="center" wrapText="1"/>
    </xf>
    <xf numFmtId="0" fontId="9" fillId="0" borderId="2" xfId="840" applyFont="1" applyBorder="1"/>
    <xf numFmtId="0" fontId="9" fillId="0" borderId="2" xfId="840" applyFont="1" applyBorder="1" applyAlignment="1"/>
    <xf numFmtId="0" fontId="9" fillId="28" borderId="2" xfId="840" applyFont="1" applyFill="1" applyBorder="1" applyAlignment="1"/>
    <xf numFmtId="3" fontId="9" fillId="0" borderId="2" xfId="840" applyNumberFormat="1" applyFont="1" applyFill="1" applyBorder="1"/>
    <xf numFmtId="0" fontId="54" fillId="29" borderId="1" xfId="845" applyFont="1" applyFill="1" applyBorder="1" applyAlignment="1" applyProtection="1">
      <alignment horizontal="center" vertical="center" wrapText="1"/>
      <protection locked="0"/>
    </xf>
    <xf numFmtId="0" fontId="13" fillId="0" borderId="13" xfId="3" applyFont="1" applyFill="1" applyBorder="1" applyAlignment="1" applyProtection="1">
      <alignment horizontal="center" vertical="center" wrapText="1"/>
    </xf>
    <xf numFmtId="0" fontId="13" fillId="0" borderId="14" xfId="4" applyFont="1" applyFill="1" applyBorder="1" applyAlignment="1" applyProtection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30" borderId="2" xfId="2" applyFont="1" applyFill="1" applyBorder="1" applyAlignment="1" applyProtection="1">
      <alignment horizontal="center" vertical="center" wrapText="1"/>
      <protection locked="0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3" fontId="13" fillId="0" borderId="2" xfId="5" applyNumberFormat="1" applyFont="1" applyFill="1" applyBorder="1" applyAlignment="1">
      <alignment horizontal="center" vertical="center" wrapText="1"/>
    </xf>
    <xf numFmtId="49" fontId="13" fillId="29" borderId="2" xfId="3" applyNumberFormat="1" applyFont="1" applyFill="1" applyBorder="1" applyAlignment="1" applyProtection="1">
      <alignment horizontal="center" vertical="center" wrapText="1"/>
    </xf>
    <xf numFmtId="0" fontId="13" fillId="29" borderId="2" xfId="4" applyFont="1" applyFill="1" applyBorder="1" applyAlignment="1" applyProtection="1">
      <alignment horizontal="center" vertical="center" wrapText="1"/>
    </xf>
    <xf numFmtId="3" fontId="13" fillId="0" borderId="18" xfId="5" applyNumberFormat="1" applyFont="1" applyFill="1" applyBorder="1" applyAlignment="1">
      <alignment horizontal="center" vertical="center" wrapText="1"/>
    </xf>
    <xf numFmtId="3" fontId="13" fillId="0" borderId="16" xfId="5" applyNumberFormat="1" applyFont="1" applyFill="1" applyBorder="1" applyAlignment="1">
      <alignment horizontal="center" vertical="center" wrapText="1"/>
    </xf>
    <xf numFmtId="3" fontId="13" fillId="29" borderId="18" xfId="5" applyNumberFormat="1" applyFont="1" applyFill="1" applyBorder="1" applyAlignment="1">
      <alignment horizontal="center" vertical="center" wrapText="1"/>
    </xf>
    <xf numFmtId="3" fontId="13" fillId="29" borderId="16" xfId="5" applyNumberFormat="1" applyFont="1" applyFill="1" applyBorder="1" applyAlignment="1">
      <alignment horizontal="center" vertical="center" wrapText="1"/>
    </xf>
    <xf numFmtId="0" fontId="9" fillId="0" borderId="2" xfId="841" applyFont="1" applyFill="1" applyBorder="1" applyAlignment="1">
      <alignment horizontal="center" vertical="center" wrapText="1"/>
    </xf>
  </cellXfs>
  <cellStyles count="846">
    <cellStyle name="20% - Accent1 2" xfId="8"/>
    <cellStyle name="20% - Accent1 3" xfId="9"/>
    <cellStyle name="20% - Accent2 2" xfId="10"/>
    <cellStyle name="20% - Accent2 3" xfId="11"/>
    <cellStyle name="20% - Accent3 2" xfId="12"/>
    <cellStyle name="20% - Accent3 3" xfId="13"/>
    <cellStyle name="20% - Accent4 2" xfId="14"/>
    <cellStyle name="20% - Accent4 3" xfId="15"/>
    <cellStyle name="20% - Accent5 2" xfId="16"/>
    <cellStyle name="20% - Accent5 3" xfId="17"/>
    <cellStyle name="20% - Accent6 2" xfId="18"/>
    <cellStyle name="20% - Accent6 3" xfId="19"/>
    <cellStyle name="40% - Accent1 2" xfId="20"/>
    <cellStyle name="40% - Accent1 3" xfId="21"/>
    <cellStyle name="40% - Accent2 2" xfId="22"/>
    <cellStyle name="40% - Accent2 3" xfId="23"/>
    <cellStyle name="40% - Accent3 2" xfId="24"/>
    <cellStyle name="40% - Accent3 3" xfId="25"/>
    <cellStyle name="40% - Accent4 2" xfId="26"/>
    <cellStyle name="40% - Accent4 3" xfId="27"/>
    <cellStyle name="40% - Accent5 2" xfId="28"/>
    <cellStyle name="40% - Accent5 3" xfId="29"/>
    <cellStyle name="40% - Accent6 2" xfId="30"/>
    <cellStyle name="40% - Accent6 3" xfId="31"/>
    <cellStyle name="60% - Accent1 2" xfId="32"/>
    <cellStyle name="60% - Accent1 3" xfId="33"/>
    <cellStyle name="60% - Accent2 2" xfId="34"/>
    <cellStyle name="60% - Accent2 3" xfId="35"/>
    <cellStyle name="60% - Accent3 2" xfId="36"/>
    <cellStyle name="60% - Accent3 3" xfId="37"/>
    <cellStyle name="60% - Accent4 2" xfId="38"/>
    <cellStyle name="60% - Accent4 3" xfId="39"/>
    <cellStyle name="60% - Accent5 2" xfId="40"/>
    <cellStyle name="60% - Accent5 3" xfId="41"/>
    <cellStyle name="60% - Accent6 2" xfId="42"/>
    <cellStyle name="60% - Accent6 3" xfId="43"/>
    <cellStyle name="Accent1 2" xfId="44"/>
    <cellStyle name="Accent1 3" xfId="45"/>
    <cellStyle name="Accent2 2" xfId="46"/>
    <cellStyle name="Accent2 3" xfId="47"/>
    <cellStyle name="Accent3 2" xfId="48"/>
    <cellStyle name="Accent3 3" xfId="49"/>
    <cellStyle name="Accent4 2" xfId="50"/>
    <cellStyle name="Accent4 3" xfId="51"/>
    <cellStyle name="Accent5 2" xfId="52"/>
    <cellStyle name="Accent5 3" xfId="53"/>
    <cellStyle name="Accent6 2" xfId="54"/>
    <cellStyle name="Accent6 3" xfId="55"/>
    <cellStyle name="Bad 2" xfId="56"/>
    <cellStyle name="Bad 3" xfId="57"/>
    <cellStyle name="Bad 4" xfId="841"/>
    <cellStyle name="Calculation 2" xfId="58"/>
    <cellStyle name="Calculation 2 2" xfId="59"/>
    <cellStyle name="Calculation 3" xfId="60"/>
    <cellStyle name="Calculation 3 2" xfId="61"/>
    <cellStyle name="Check Cell 2" xfId="62"/>
    <cellStyle name="Check Cell 3" xfId="63"/>
    <cellStyle name="Comma 2" xfId="64"/>
    <cellStyle name="Comma 2 2" xfId="65"/>
    <cellStyle name="Comma 2 2 2" xfId="66"/>
    <cellStyle name="Comma 2 3" xfId="67"/>
    <cellStyle name="Comma 3" xfId="68"/>
    <cellStyle name="controle variabele" xfId="69"/>
    <cellStyle name="Currency 2" xfId="70"/>
    <cellStyle name="database" xfId="71"/>
    <cellStyle name="exogeen percentage" xfId="72"/>
    <cellStyle name="exogene waarde" xfId="73"/>
    <cellStyle name="Explanatory Text 2" xfId="74"/>
    <cellStyle name="Explanatory Text 3" xfId="75"/>
    <cellStyle name="Good 2" xfId="76"/>
    <cellStyle name="Good 2 2" xfId="77"/>
    <cellStyle name="Good 3" xfId="78"/>
    <cellStyle name="Good 4" xfId="79"/>
    <cellStyle name="Heading 1 2" xfId="80"/>
    <cellStyle name="Heading 1 3" xfId="81"/>
    <cellStyle name="Heading 2 2" xfId="82"/>
    <cellStyle name="Heading 2 3" xfId="83"/>
    <cellStyle name="Heading 3 2" xfId="84"/>
    <cellStyle name="Heading 3 3" xfId="85"/>
    <cellStyle name="Heading 4 2" xfId="86"/>
    <cellStyle name="Heading 4 3" xfId="87"/>
    <cellStyle name="Hyperlink 2" xfId="88"/>
    <cellStyle name="Hyperlink 2 2" xfId="89"/>
    <cellStyle name="Input 2" xfId="90"/>
    <cellStyle name="Input 2 2" xfId="91"/>
    <cellStyle name="Input 3" xfId="92"/>
    <cellStyle name="Input 3 2" xfId="93"/>
    <cellStyle name="Linked Cell 2" xfId="94"/>
    <cellStyle name="Linked Cell 3" xfId="95"/>
    <cellStyle name="naam van variabele" xfId="96"/>
    <cellStyle name="Neutral 2" xfId="97"/>
    <cellStyle name="Neutral 2 2" xfId="98"/>
    <cellStyle name="Neutral 3" xfId="99"/>
    <cellStyle name="Neutral 4" xfId="100"/>
    <cellStyle name="Normal" xfId="0" builtinId="0"/>
    <cellStyle name="Normal 1" xfId="101"/>
    <cellStyle name="Normal 10" xfId="102"/>
    <cellStyle name="Normal 10 2" xfId="103"/>
    <cellStyle name="Normal 10 3" xfId="104"/>
    <cellStyle name="Normal 11" xfId="5"/>
    <cellStyle name="Normal 11 2" xfId="105"/>
    <cellStyle name="Normal 11 3" xfId="106"/>
    <cellStyle name="Normal 12" xfId="107"/>
    <cellStyle name="Normal 12 2" xfId="108"/>
    <cellStyle name="Normal 13" xfId="109"/>
    <cellStyle name="Normal 13 2" xfId="110"/>
    <cellStyle name="Normal 14" xfId="6"/>
    <cellStyle name="Normal 14 10" xfId="111"/>
    <cellStyle name="Normal 14 11" xfId="832"/>
    <cellStyle name="Normal 14 2" xfId="112"/>
    <cellStyle name="Normal 14 2 2" xfId="113"/>
    <cellStyle name="Normal 14 2 2 2" xfId="114"/>
    <cellStyle name="Normal 14 2 2 2 2" xfId="115"/>
    <cellStyle name="Normal 14 2 2 2 2 2" xfId="116"/>
    <cellStyle name="Normal 14 2 2 2 3" xfId="117"/>
    <cellStyle name="Normal 14 2 2 3" xfId="118"/>
    <cellStyle name="Normal 14 2 2 3 2" xfId="119"/>
    <cellStyle name="Normal 14 2 2 4" xfId="120"/>
    <cellStyle name="Normal 14 2 3" xfId="121"/>
    <cellStyle name="Normal 14 2 3 2" xfId="122"/>
    <cellStyle name="Normal 14 2 3 2 2" xfId="123"/>
    <cellStyle name="Normal 14 2 3 3" xfId="124"/>
    <cellStyle name="Normal 14 2 4" xfId="125"/>
    <cellStyle name="Normal 14 2 4 2" xfId="126"/>
    <cellStyle name="Normal 14 2 5" xfId="127"/>
    <cellStyle name="Normal 14 2 6" xfId="838"/>
    <cellStyle name="Normal 14 3" xfId="128"/>
    <cellStyle name="Normal 14 3 2" xfId="129"/>
    <cellStyle name="Normal 14 3 2 2" xfId="130"/>
    <cellStyle name="Normal 14 3 2 2 2" xfId="131"/>
    <cellStyle name="Normal 14 3 2 3" xfId="132"/>
    <cellStyle name="Normal 14 3 3" xfId="133"/>
    <cellStyle name="Normal 14 3 3 2" xfId="134"/>
    <cellStyle name="Normal 14 3 4" xfId="135"/>
    <cellStyle name="Normal 14 4" xfId="136"/>
    <cellStyle name="Normal 14 4 2" xfId="137"/>
    <cellStyle name="Normal 14 4 2 2" xfId="138"/>
    <cellStyle name="Normal 14 4 3" xfId="139"/>
    <cellStyle name="Normal 14 5" xfId="140"/>
    <cellStyle name="Normal 14 5 2" xfId="141"/>
    <cellStyle name="Normal 14 5 2 2" xfId="142"/>
    <cellStyle name="Normal 14 5 3" xfId="143"/>
    <cellStyle name="Normal 14 6" xfId="144"/>
    <cellStyle name="Normal 14 6 2" xfId="145"/>
    <cellStyle name="Normal 14 6 2 2" xfId="146"/>
    <cellStyle name="Normal 14 6 2 2 2" xfId="147"/>
    <cellStyle name="Normal 14 6 2 3" xfId="148"/>
    <cellStyle name="Normal 14 6 3" xfId="149"/>
    <cellStyle name="Normal 14 6 3 2" xfId="150"/>
    <cellStyle name="Normal 14 6 3 2 2" xfId="151"/>
    <cellStyle name="Normal 14 6 3 3" xfId="152"/>
    <cellStyle name="Normal 14 6 4" xfId="153"/>
    <cellStyle name="Normal 14 6 4 2" xfId="154"/>
    <cellStyle name="Normal 14 6 5" xfId="155"/>
    <cellStyle name="Normal 14 7" xfId="156"/>
    <cellStyle name="Normal 14 7 2" xfId="157"/>
    <cellStyle name="Normal 14 7 2 2" xfId="158"/>
    <cellStyle name="Normal 14 7 3" xfId="159"/>
    <cellStyle name="Normal 14 8" xfId="160"/>
    <cellStyle name="Normal 14 8 2" xfId="161"/>
    <cellStyle name="Normal 14 8 2 2" xfId="162"/>
    <cellStyle name="Normal 14 8 3" xfId="163"/>
    <cellStyle name="Normal 14 9" xfId="164"/>
    <cellStyle name="Normal 14 9 2" xfId="165"/>
    <cellStyle name="Normal 15" xfId="166"/>
    <cellStyle name="Normal 15 2" xfId="167"/>
    <cellStyle name="Normal 15 2 2" xfId="168"/>
    <cellStyle name="Normal 15 2 2 2" xfId="169"/>
    <cellStyle name="Normal 15 2 2 2 2" xfId="170"/>
    <cellStyle name="Normal 15 2 2 2 2 2" xfId="171"/>
    <cellStyle name="Normal 15 2 2 2 2 2 2" xfId="172"/>
    <cellStyle name="Normal 15 2 2 2 2 3" xfId="173"/>
    <cellStyle name="Normal 15 2 2 2 3" xfId="174"/>
    <cellStyle name="Normal 15 2 2 2 3 2" xfId="175"/>
    <cellStyle name="Normal 15 2 2 2 4" xfId="176"/>
    <cellStyle name="Normal 15 2 2 3" xfId="177"/>
    <cellStyle name="Normal 15 2 2 3 2" xfId="178"/>
    <cellStyle name="Normal 15 2 2 3 2 2" xfId="179"/>
    <cellStyle name="Normal 15 2 2 3 3" xfId="180"/>
    <cellStyle name="Normal 15 2 2 4" xfId="181"/>
    <cellStyle name="Normal 15 2 2 4 2" xfId="182"/>
    <cellStyle name="Normal 15 2 2 5" xfId="183"/>
    <cellStyle name="Normal 15 2 3" xfId="184"/>
    <cellStyle name="Normal 15 2 3 2" xfId="185"/>
    <cellStyle name="Normal 15 2 3 2 2" xfId="186"/>
    <cellStyle name="Normal 15 2 3 2 2 2" xfId="187"/>
    <cellStyle name="Normal 15 2 3 2 3" xfId="188"/>
    <cellStyle name="Normal 15 2 3 3" xfId="189"/>
    <cellStyle name="Normal 15 2 3 3 2" xfId="190"/>
    <cellStyle name="Normal 15 2 3 4" xfId="191"/>
    <cellStyle name="Normal 15 2 4" xfId="192"/>
    <cellStyle name="Normal 15 2 4 2" xfId="193"/>
    <cellStyle name="Normal 15 2 4 2 2" xfId="194"/>
    <cellStyle name="Normal 15 2 4 3" xfId="195"/>
    <cellStyle name="Normal 15 2 5" xfId="196"/>
    <cellStyle name="Normal 15 2 5 2" xfId="197"/>
    <cellStyle name="Normal 15 2 5 2 2" xfId="198"/>
    <cellStyle name="Normal 15 2 5 3" xfId="199"/>
    <cellStyle name="Normal 15 2 6" xfId="200"/>
    <cellStyle name="Normal 15 2 6 2" xfId="201"/>
    <cellStyle name="Normal 15 2 7" xfId="202"/>
    <cellStyle name="Normal 15 3" xfId="203"/>
    <cellStyle name="Normal 16" xfId="204"/>
    <cellStyle name="Normal 17" xfId="205"/>
    <cellStyle name="Normal 18" xfId="206"/>
    <cellStyle name="Normal 19" xfId="207"/>
    <cellStyle name="Normal 2" xfId="208"/>
    <cellStyle name="Normal 2 10" xfId="209"/>
    <cellStyle name="Normal 2 11" xfId="210"/>
    <cellStyle name="Normal 2 12" xfId="211"/>
    <cellStyle name="Normal 2 12 2" xfId="212"/>
    <cellStyle name="Normal 2 12 2 2" xfId="213"/>
    <cellStyle name="Normal 2 12 2 2 2" xfId="214"/>
    <cellStyle name="Normal 2 12 2 2 2 2" xfId="215"/>
    <cellStyle name="Normal 2 12 2 2 3" xfId="216"/>
    <cellStyle name="Normal 2 12 2 3" xfId="217"/>
    <cellStyle name="Normal 2 12 2 3 2" xfId="218"/>
    <cellStyle name="Normal 2 12 2 4" xfId="219"/>
    <cellStyle name="Normal 2 12 3" xfId="220"/>
    <cellStyle name="Normal 2 12 3 2" xfId="221"/>
    <cellStyle name="Normal 2 12 3 2 2" xfId="222"/>
    <cellStyle name="Normal 2 12 3 3" xfId="223"/>
    <cellStyle name="Normal 2 12 4" xfId="224"/>
    <cellStyle name="Normal 2 12 4 2" xfId="225"/>
    <cellStyle name="Normal 2 12 5" xfId="226"/>
    <cellStyle name="Normal 2 13" xfId="227"/>
    <cellStyle name="Normal 2 13 2" xfId="228"/>
    <cellStyle name="Normal 2 13 2 2" xfId="229"/>
    <cellStyle name="Normal 2 13 2 2 2" xfId="230"/>
    <cellStyle name="Normal 2 13 2 3" xfId="231"/>
    <cellStyle name="Normal 2 13 3" xfId="232"/>
    <cellStyle name="Normal 2 13 3 2" xfId="233"/>
    <cellStyle name="Normal 2 13 4" xfId="234"/>
    <cellStyle name="Normal 2 14" xfId="235"/>
    <cellStyle name="Normal 2 14 2" xfId="236"/>
    <cellStyle name="Normal 2 14 2 2" xfId="237"/>
    <cellStyle name="Normal 2 14 3" xfId="238"/>
    <cellStyle name="Normal 2 15" xfId="239"/>
    <cellStyle name="Normal 2 16" xfId="240"/>
    <cellStyle name="Normal 2 16 2" xfId="241"/>
    <cellStyle name="Normal 2 16 2 2" xfId="242"/>
    <cellStyle name="Normal 2 16 3" xfId="243"/>
    <cellStyle name="Normal 2 2" xfId="244"/>
    <cellStyle name="Normal 2 2 2" xfId="245"/>
    <cellStyle name="Normal 2 3" xfId="246"/>
    <cellStyle name="Normal 2 4" xfId="247"/>
    <cellStyle name="Normal 2 5" xfId="248"/>
    <cellStyle name="Normal 2 6" xfId="249"/>
    <cellStyle name="Normal 2 7" xfId="250"/>
    <cellStyle name="Normal 2 8" xfId="251"/>
    <cellStyle name="Normal 2 9" xfId="252"/>
    <cellStyle name="Normal 20" xfId="253"/>
    <cellStyle name="Normal 20 2" xfId="839"/>
    <cellStyle name="Normal 21" xfId="254"/>
    <cellStyle name="Normal 21 2" xfId="255"/>
    <cellStyle name="Normal 21 2 2" xfId="256"/>
    <cellStyle name="Normal 21 2 2 2" xfId="257"/>
    <cellStyle name="Normal 21 2 2 2 2" xfId="258"/>
    <cellStyle name="Normal 21 2 2 2 2 2" xfId="259"/>
    <cellStyle name="Normal 21 2 2 2 2 2 2" xfId="260"/>
    <cellStyle name="Normal 21 2 2 2 2 3" xfId="261"/>
    <cellStyle name="Normal 21 2 2 2 3" xfId="262"/>
    <cellStyle name="Normal 21 2 2 2 3 2" xfId="263"/>
    <cellStyle name="Normal 21 2 2 2 4" xfId="264"/>
    <cellStyle name="Normal 21 2 2 3" xfId="265"/>
    <cellStyle name="Normal 21 2 2 3 2" xfId="266"/>
    <cellStyle name="Normal 21 2 2 3 2 2" xfId="267"/>
    <cellStyle name="Normal 21 2 2 3 3" xfId="268"/>
    <cellStyle name="Normal 21 2 2 4" xfId="269"/>
    <cellStyle name="Normal 21 2 2 4 2" xfId="270"/>
    <cellStyle name="Normal 21 2 2 5" xfId="271"/>
    <cellStyle name="Normal 21 2 3" xfId="272"/>
    <cellStyle name="Normal 21 2 3 2" xfId="273"/>
    <cellStyle name="Normal 21 2 3 2 2" xfId="274"/>
    <cellStyle name="Normal 21 2 3 2 2 2" xfId="275"/>
    <cellStyle name="Normal 21 2 3 2 3" xfId="276"/>
    <cellStyle name="Normal 21 2 3 3" xfId="277"/>
    <cellStyle name="Normal 21 2 3 3 2" xfId="278"/>
    <cellStyle name="Normal 21 2 3 4" xfId="279"/>
    <cellStyle name="Normal 21 2 4" xfId="280"/>
    <cellStyle name="Normal 21 2 4 2" xfId="281"/>
    <cellStyle name="Normal 21 2 4 2 2" xfId="282"/>
    <cellStyle name="Normal 21 2 4 3" xfId="283"/>
    <cellStyle name="Normal 21 2 5" xfId="284"/>
    <cellStyle name="Normal 21 2 5 2" xfId="285"/>
    <cellStyle name="Normal 21 2 5 2 2" xfId="286"/>
    <cellStyle name="Normal 21 2 5 3" xfId="287"/>
    <cellStyle name="Normal 21 2 6" xfId="288"/>
    <cellStyle name="Normal 21 2 6 2" xfId="289"/>
    <cellStyle name="Normal 21 2 7" xfId="290"/>
    <cellStyle name="Normal 21 3" xfId="291"/>
    <cellStyle name="Normal 21 3 2" xfId="292"/>
    <cellStyle name="Normal 21 3 2 2" xfId="293"/>
    <cellStyle name="Normal 21 3 2 2 2" xfId="294"/>
    <cellStyle name="Normal 21 3 2 2 2 2" xfId="295"/>
    <cellStyle name="Normal 21 3 2 2 3" xfId="296"/>
    <cellStyle name="Normal 21 3 2 3" xfId="297"/>
    <cellStyle name="Normal 21 3 2 3 2" xfId="298"/>
    <cellStyle name="Normal 21 3 2 4" xfId="299"/>
    <cellStyle name="Normal 21 3 3" xfId="300"/>
    <cellStyle name="Normal 21 3 3 2" xfId="301"/>
    <cellStyle name="Normal 21 3 3 2 2" xfId="302"/>
    <cellStyle name="Normal 21 3 3 3" xfId="303"/>
    <cellStyle name="Normal 21 3 4" xfId="304"/>
    <cellStyle name="Normal 21 3 4 2" xfId="305"/>
    <cellStyle name="Normal 21 3 5" xfId="306"/>
    <cellStyle name="Normal 21 4" xfId="307"/>
    <cellStyle name="Normal 21 4 2" xfId="308"/>
    <cellStyle name="Normal 21 4 2 2" xfId="309"/>
    <cellStyle name="Normal 21 4 2 2 2" xfId="310"/>
    <cellStyle name="Normal 21 4 2 3" xfId="311"/>
    <cellStyle name="Normal 21 4 3" xfId="312"/>
    <cellStyle name="Normal 21 4 3 2" xfId="313"/>
    <cellStyle name="Normal 21 4 4" xfId="314"/>
    <cellStyle name="Normal 21 5" xfId="315"/>
    <cellStyle name="Normal 21 5 2" xfId="316"/>
    <cellStyle name="Normal 21 5 2 2" xfId="317"/>
    <cellStyle name="Normal 21 5 3" xfId="318"/>
    <cellStyle name="Normal 21 6" xfId="319"/>
    <cellStyle name="Normal 21 6 2" xfId="320"/>
    <cellStyle name="Normal 21 6 2 2" xfId="321"/>
    <cellStyle name="Normal 21 6 3" xfId="322"/>
    <cellStyle name="Normal 21 7" xfId="323"/>
    <cellStyle name="Normal 21 7 2" xfId="324"/>
    <cellStyle name="Normal 21 8" xfId="325"/>
    <cellStyle name="Normal 22" xfId="326"/>
    <cellStyle name="Normal 22 2" xfId="327"/>
    <cellStyle name="Normal 22 2 2" xfId="328"/>
    <cellStyle name="Normal 22 2 2 10" xfId="329"/>
    <cellStyle name="Normal 22 2 2 10 2" xfId="330"/>
    <cellStyle name="Normal 22 2 2 10 2 2" xfId="331"/>
    <cellStyle name="Normal 22 2 2 10 3" xfId="332"/>
    <cellStyle name="Normal 22 2 2 11" xfId="333"/>
    <cellStyle name="Normal 22 2 2 11 2" xfId="334"/>
    <cellStyle name="Normal 22 2 2 12" xfId="335"/>
    <cellStyle name="Normal 22 2 2 2" xfId="336"/>
    <cellStyle name="Normal 22 2 2 2 2" xfId="337"/>
    <cellStyle name="Normal 22 2 2 2 2 2" xfId="338"/>
    <cellStyle name="Normal 22 2 2 2 2 2 2" xfId="339"/>
    <cellStyle name="Normal 22 2 2 2 2 2 2 2" xfId="340"/>
    <cellStyle name="Normal 22 2 2 2 2 2 2 2 2" xfId="341"/>
    <cellStyle name="Normal 22 2 2 2 2 2 2 3" xfId="342"/>
    <cellStyle name="Normal 22 2 2 2 2 2 3" xfId="343"/>
    <cellStyle name="Normal 22 2 2 2 2 2 3 2" xfId="344"/>
    <cellStyle name="Normal 22 2 2 2 2 2 4" xfId="345"/>
    <cellStyle name="Normal 22 2 2 2 2 3" xfId="346"/>
    <cellStyle name="Normal 22 2 2 2 2 3 2" xfId="347"/>
    <cellStyle name="Normal 22 2 2 2 2 3 2 2" xfId="348"/>
    <cellStyle name="Normal 22 2 2 2 2 3 3" xfId="349"/>
    <cellStyle name="Normal 22 2 2 2 2 4" xfId="350"/>
    <cellStyle name="Normal 22 2 2 2 2 4 2" xfId="351"/>
    <cellStyle name="Normal 22 2 2 2 2 5" xfId="352"/>
    <cellStyle name="Normal 22 2 2 2 3" xfId="353"/>
    <cellStyle name="Normal 22 2 2 2 3 2" xfId="354"/>
    <cellStyle name="Normal 22 2 2 2 3 2 2" xfId="355"/>
    <cellStyle name="Normal 22 2 2 2 3 2 2 2" xfId="356"/>
    <cellStyle name="Normal 22 2 2 2 3 2 3" xfId="357"/>
    <cellStyle name="Normal 22 2 2 2 3 3" xfId="358"/>
    <cellStyle name="Normal 22 2 2 2 3 3 2" xfId="359"/>
    <cellStyle name="Normal 22 2 2 2 3 4" xfId="360"/>
    <cellStyle name="Normal 22 2 2 2 4" xfId="361"/>
    <cellStyle name="Normal 22 2 2 2 4 2" xfId="362"/>
    <cellStyle name="Normal 22 2 2 2 4 2 2" xfId="363"/>
    <cellStyle name="Normal 22 2 2 2 4 3" xfId="364"/>
    <cellStyle name="Normal 22 2 2 2 5" xfId="365"/>
    <cellStyle name="Normal 22 2 2 2 5 2" xfId="366"/>
    <cellStyle name="Normal 22 2 2 2 5 2 2" xfId="367"/>
    <cellStyle name="Normal 22 2 2 2 5 3" xfId="368"/>
    <cellStyle name="Normal 22 2 2 2 6" xfId="369"/>
    <cellStyle name="Normal 22 2 2 2 6 2" xfId="370"/>
    <cellStyle name="Normal 22 2 2 2 7" xfId="371"/>
    <cellStyle name="Normal 22 2 2 3" xfId="372"/>
    <cellStyle name="Normal 22 2 2 3 2" xfId="373"/>
    <cellStyle name="Normal 22 2 2 3 2 2" xfId="374"/>
    <cellStyle name="Normal 22 2 2 3 2 2 2" xfId="375"/>
    <cellStyle name="Normal 22 2 2 3 2 2 2 2" xfId="376"/>
    <cellStyle name="Normal 22 2 2 3 2 2 2 2 2" xfId="377"/>
    <cellStyle name="Normal 22 2 2 3 2 2 2 3" xfId="378"/>
    <cellStyle name="Normal 22 2 2 3 2 2 3" xfId="379"/>
    <cellStyle name="Normal 22 2 2 3 2 2 3 2" xfId="380"/>
    <cellStyle name="Normal 22 2 2 3 2 2 4" xfId="381"/>
    <cellStyle name="Normal 22 2 2 3 2 3" xfId="382"/>
    <cellStyle name="Normal 22 2 2 3 2 3 2" xfId="383"/>
    <cellStyle name="Normal 22 2 2 3 2 3 2 2" xfId="384"/>
    <cellStyle name="Normal 22 2 2 3 2 3 3" xfId="385"/>
    <cellStyle name="Normal 22 2 2 3 2 4" xfId="386"/>
    <cellStyle name="Normal 22 2 2 3 2 4 2" xfId="387"/>
    <cellStyle name="Normal 22 2 2 3 2 5" xfId="388"/>
    <cellStyle name="Normal 22 2 2 3 3" xfId="389"/>
    <cellStyle name="Normal 22 2 2 3 3 2" xfId="390"/>
    <cellStyle name="Normal 22 2 2 3 3 2 2" xfId="391"/>
    <cellStyle name="Normal 22 2 2 3 3 2 2 2" xfId="392"/>
    <cellStyle name="Normal 22 2 2 3 3 2 3" xfId="393"/>
    <cellStyle name="Normal 22 2 2 3 3 3" xfId="394"/>
    <cellStyle name="Normal 22 2 2 3 3 3 2" xfId="395"/>
    <cellStyle name="Normal 22 2 2 3 3 4" xfId="396"/>
    <cellStyle name="Normal 22 2 2 3 4" xfId="397"/>
    <cellStyle name="Normal 22 2 2 3 4 2" xfId="398"/>
    <cellStyle name="Normal 22 2 2 3 4 2 2" xfId="399"/>
    <cellStyle name="Normal 22 2 2 3 4 3" xfId="400"/>
    <cellStyle name="Normal 22 2 2 3 5" xfId="401"/>
    <cellStyle name="Normal 22 2 2 3 5 2" xfId="402"/>
    <cellStyle name="Normal 22 2 2 3 6" xfId="403"/>
    <cellStyle name="Normal 22 2 2 4" xfId="404"/>
    <cellStyle name="Normal 22 2 2 4 2" xfId="405"/>
    <cellStyle name="Normal 22 2 2 4 2 2" xfId="406"/>
    <cellStyle name="Normal 22 2 2 4 2 2 2" xfId="407"/>
    <cellStyle name="Normal 22 2 2 4 2 2 2 2" xfId="408"/>
    <cellStyle name="Normal 22 2 2 4 2 2 2 2 2" xfId="409"/>
    <cellStyle name="Normal 22 2 2 4 2 2 2 3" xfId="410"/>
    <cellStyle name="Normal 22 2 2 4 2 2 3" xfId="411"/>
    <cellStyle name="Normal 22 2 2 4 2 2 3 2" xfId="412"/>
    <cellStyle name="Normal 22 2 2 4 2 2 4" xfId="413"/>
    <cellStyle name="Normal 22 2 2 4 2 3" xfId="414"/>
    <cellStyle name="Normal 22 2 2 4 2 3 2" xfId="415"/>
    <cellStyle name="Normal 22 2 2 4 2 3 2 2" xfId="416"/>
    <cellStyle name="Normal 22 2 2 4 2 3 3" xfId="417"/>
    <cellStyle name="Normal 22 2 2 4 2 4" xfId="418"/>
    <cellStyle name="Normal 22 2 2 4 2 4 2" xfId="419"/>
    <cellStyle name="Normal 22 2 2 4 2 5" xfId="420"/>
    <cellStyle name="Normal 22 2 2 4 3" xfId="421"/>
    <cellStyle name="Normal 22 2 2 4 3 2" xfId="422"/>
    <cellStyle name="Normal 22 2 2 4 3 2 2" xfId="423"/>
    <cellStyle name="Normal 22 2 2 4 3 2 2 2" xfId="424"/>
    <cellStyle name="Normal 22 2 2 4 3 2 3" xfId="425"/>
    <cellStyle name="Normal 22 2 2 4 3 3" xfId="426"/>
    <cellStyle name="Normal 22 2 2 4 3 3 2" xfId="427"/>
    <cellStyle name="Normal 22 2 2 4 3 4" xfId="428"/>
    <cellStyle name="Normal 22 2 2 4 4" xfId="429"/>
    <cellStyle name="Normal 22 2 2 4 4 2" xfId="430"/>
    <cellStyle name="Normal 22 2 2 4 4 2 2" xfId="431"/>
    <cellStyle name="Normal 22 2 2 4 4 3" xfId="432"/>
    <cellStyle name="Normal 22 2 2 4 5" xfId="433"/>
    <cellStyle name="Normal 22 2 2 4 5 2" xfId="434"/>
    <cellStyle name="Normal 22 2 2 4 6" xfId="435"/>
    <cellStyle name="Normal 22 2 2 5" xfId="436"/>
    <cellStyle name="Normal 22 2 2 5 2" xfId="437"/>
    <cellStyle name="Normal 22 2 2 5 2 2" xfId="438"/>
    <cellStyle name="Normal 22 2 2 5 2 2 2" xfId="439"/>
    <cellStyle name="Normal 22 2 2 5 2 2 2 2" xfId="440"/>
    <cellStyle name="Normal 22 2 2 5 2 2 3" xfId="441"/>
    <cellStyle name="Normal 22 2 2 5 2 3" xfId="442"/>
    <cellStyle name="Normal 22 2 2 5 2 3 2" xfId="443"/>
    <cellStyle name="Normal 22 2 2 5 2 4" xfId="444"/>
    <cellStyle name="Normal 22 2 2 5 3" xfId="445"/>
    <cellStyle name="Normal 22 2 2 5 3 2" xfId="446"/>
    <cellStyle name="Normal 22 2 2 5 3 2 2" xfId="447"/>
    <cellStyle name="Normal 22 2 2 5 3 3" xfId="448"/>
    <cellStyle name="Normal 22 2 2 5 4" xfId="449"/>
    <cellStyle name="Normal 22 2 2 5 4 2" xfId="450"/>
    <cellStyle name="Normal 22 2 2 5 5" xfId="451"/>
    <cellStyle name="Normal 22 2 2 6" xfId="452"/>
    <cellStyle name="Normal 22 2 2 6 2" xfId="453"/>
    <cellStyle name="Normal 22 2 2 6 2 2" xfId="454"/>
    <cellStyle name="Normal 22 2 2 6 2 2 2" xfId="455"/>
    <cellStyle name="Normal 22 2 2 6 2 2 2 2" xfId="456"/>
    <cellStyle name="Normal 22 2 2 6 2 2 3" xfId="457"/>
    <cellStyle name="Normal 22 2 2 6 2 3" xfId="458"/>
    <cellStyle name="Normal 22 2 2 6 2 3 2" xfId="459"/>
    <cellStyle name="Normal 22 2 2 6 2 4" xfId="460"/>
    <cellStyle name="Normal 22 2 2 6 3" xfId="461"/>
    <cellStyle name="Normal 22 2 2 6 3 2" xfId="462"/>
    <cellStyle name="Normal 22 2 2 6 3 2 2" xfId="463"/>
    <cellStyle name="Normal 22 2 2 6 3 3" xfId="464"/>
    <cellStyle name="Normal 22 2 2 6 4" xfId="465"/>
    <cellStyle name="Normal 22 2 2 6 4 2" xfId="466"/>
    <cellStyle name="Normal 22 2 2 6 5" xfId="467"/>
    <cellStyle name="Normal 22 2 2 7" xfId="468"/>
    <cellStyle name="Normal 22 2 2 7 2" xfId="469"/>
    <cellStyle name="Normal 22 2 2 7 2 2" xfId="470"/>
    <cellStyle name="Normal 22 2 2 7 2 2 2" xfId="471"/>
    <cellStyle name="Normal 22 2 2 7 2 3" xfId="472"/>
    <cellStyle name="Normal 22 2 2 7 3" xfId="473"/>
    <cellStyle name="Normal 22 2 2 7 3 2" xfId="474"/>
    <cellStyle name="Normal 22 2 2 7 4" xfId="475"/>
    <cellStyle name="Normal 22 2 2 8" xfId="476"/>
    <cellStyle name="Normal 22 2 2 8 2" xfId="477"/>
    <cellStyle name="Normal 22 2 2 8 2 2" xfId="478"/>
    <cellStyle name="Normal 22 2 2 8 3" xfId="479"/>
    <cellStyle name="Normal 22 2 2 9" xfId="1"/>
    <cellStyle name="Normal 22 2 2 9 2" xfId="480"/>
    <cellStyle name="Normal 22 2 2 9 2 2" xfId="481"/>
    <cellStyle name="Normal 22 2 2 9 2 2 2" xfId="482"/>
    <cellStyle name="Normal 22 2 2 9 2 2 2 2" xfId="483"/>
    <cellStyle name="Normal 22 2 2 9 2 2 3" xfId="484"/>
    <cellStyle name="Normal 22 2 2 9 2 3" xfId="485"/>
    <cellStyle name="Normal 22 2 2 9 2 3 2" xfId="486"/>
    <cellStyle name="Normal 22 2 2 9 2 3 2 2" xfId="487"/>
    <cellStyle name="Normal 22 2 2 9 2 3 3" xfId="488"/>
    <cellStyle name="Normal 22 2 2 9 2 4" xfId="489"/>
    <cellStyle name="Normal 22 2 2 9 2 4 2" xfId="490"/>
    <cellStyle name="Normal 22 2 2 9 2 5" xfId="491"/>
    <cellStyle name="Normal 22 2 2 9 3" xfId="492"/>
    <cellStyle name="Normal 22 2 2 9 3 2" xfId="493"/>
    <cellStyle name="Normal 22 2 2 9 3 2 2" xfId="494"/>
    <cellStyle name="Normal 22 2 2 9 3 3" xfId="495"/>
    <cellStyle name="Normal 22 2 2 9 4" xfId="496"/>
    <cellStyle name="Normal 22 2 2 9 4 2" xfId="497"/>
    <cellStyle name="Normal 22 2 2 9 4 2 2" xfId="498"/>
    <cellStyle name="Normal 22 2 2 9 4 3" xfId="499"/>
    <cellStyle name="Normal 22 2 2 9 5" xfId="500"/>
    <cellStyle name="Normal 22 2 2 9 5 2" xfId="501"/>
    <cellStyle name="Normal 22 2 2 9 6" xfId="502"/>
    <cellStyle name="Normal 22 2 2 9 7" xfId="831"/>
    <cellStyle name="Normal 22 2 2 9 7 2" xfId="834"/>
    <cellStyle name="Normal 22 2 2 9 7 2 2" xfId="836"/>
    <cellStyle name="Normal 22 2 2 9 7 3" xfId="840"/>
    <cellStyle name="Normal 22 2 3" xfId="503"/>
    <cellStyle name="Normal 22 2 3 2" xfId="504"/>
    <cellStyle name="Normal 22 2 3 2 2" xfId="505"/>
    <cellStyle name="Normal 22 2 3 2 2 2" xfId="506"/>
    <cellStyle name="Normal 22 2 3 2 2 2 2" xfId="507"/>
    <cellStyle name="Normal 22 2 3 2 2 3" xfId="508"/>
    <cellStyle name="Normal 22 2 3 2 3" xfId="509"/>
    <cellStyle name="Normal 22 2 3 2 3 2" xfId="510"/>
    <cellStyle name="Normal 22 2 3 2 4" xfId="511"/>
    <cellStyle name="Normal 22 2 3 3" xfId="512"/>
    <cellStyle name="Normal 22 2 3 3 2" xfId="513"/>
    <cellStyle name="Normal 22 2 3 3 2 2" xfId="514"/>
    <cellStyle name="Normal 22 2 3 3 3" xfId="515"/>
    <cellStyle name="Normal 22 2 3 4" xfId="516"/>
    <cellStyle name="Normal 22 2 3 4 2" xfId="517"/>
    <cellStyle name="Normal 22 2 3 5" xfId="518"/>
    <cellStyle name="Normal 22 2 4" xfId="519"/>
    <cellStyle name="Normal 22 2 4 2" xfId="520"/>
    <cellStyle name="Normal 22 2 4 2 2" xfId="521"/>
    <cellStyle name="Normal 22 2 4 2 2 2" xfId="522"/>
    <cellStyle name="Normal 22 2 4 2 3" xfId="523"/>
    <cellStyle name="Normal 22 2 4 3" xfId="524"/>
    <cellStyle name="Normal 22 2 4 3 2" xfId="525"/>
    <cellStyle name="Normal 22 2 4 4" xfId="526"/>
    <cellStyle name="Normal 22 2 5" xfId="527"/>
    <cellStyle name="Normal 22 2 5 2" xfId="528"/>
    <cellStyle name="Normal 22 2 5 2 2" xfId="529"/>
    <cellStyle name="Normal 22 2 5 3" xfId="530"/>
    <cellStyle name="Normal 22 2 6" xfId="531"/>
    <cellStyle name="Normal 22 2 6 2" xfId="532"/>
    <cellStyle name="Normal 22 2 6 2 2" xfId="533"/>
    <cellStyle name="Normal 22 2 6 3" xfId="534"/>
    <cellStyle name="Normal 22 2 7" xfId="535"/>
    <cellStyle name="Normal 22 2 7 2" xfId="536"/>
    <cellStyle name="Normal 22 2 8" xfId="537"/>
    <cellStyle name="Normal 22 3" xfId="538"/>
    <cellStyle name="Normal 22 3 2" xfId="539"/>
    <cellStyle name="Normal 22 3 2 2" xfId="540"/>
    <cellStyle name="Normal 22 3 2 2 2" xfId="541"/>
    <cellStyle name="Normal 22 3 2 2 2 2" xfId="542"/>
    <cellStyle name="Normal 22 3 2 2 3" xfId="543"/>
    <cellStyle name="Normal 22 3 2 3" xfId="544"/>
    <cellStyle name="Normal 22 3 2 3 2" xfId="545"/>
    <cellStyle name="Normal 22 3 2 4" xfId="546"/>
    <cellStyle name="Normal 22 3 3" xfId="547"/>
    <cellStyle name="Normal 22 3 3 2" xfId="548"/>
    <cellStyle name="Normal 22 3 3 2 2" xfId="549"/>
    <cellStyle name="Normal 22 3 3 3" xfId="550"/>
    <cellStyle name="Normal 22 3 4" xfId="551"/>
    <cellStyle name="Normal 22 3 4 2" xfId="552"/>
    <cellStyle name="Normal 22 3 5" xfId="553"/>
    <cellStyle name="Normal 22 4" xfId="554"/>
    <cellStyle name="Normal 22 4 2" xfId="555"/>
    <cellStyle name="Normal 22 4 2 2" xfId="556"/>
    <cellStyle name="Normal 22 4 2 2 2" xfId="557"/>
    <cellStyle name="Normal 22 4 2 3" xfId="558"/>
    <cellStyle name="Normal 22 4 3" xfId="559"/>
    <cellStyle name="Normal 22 4 3 2" xfId="560"/>
    <cellStyle name="Normal 22 4 4" xfId="561"/>
    <cellStyle name="Normal 22 5" xfId="562"/>
    <cellStyle name="Normal 22 5 2" xfId="563"/>
    <cellStyle name="Normal 22 5 2 2" xfId="564"/>
    <cellStyle name="Normal 22 5 3" xfId="565"/>
    <cellStyle name="Normal 22 6" xfId="566"/>
    <cellStyle name="Normal 22 6 2" xfId="567"/>
    <cellStyle name="Normal 22 6 2 2" xfId="568"/>
    <cellStyle name="Normal 22 6 3" xfId="569"/>
    <cellStyle name="Normal 22 7" xfId="570"/>
    <cellStyle name="Normal 22 7 2" xfId="571"/>
    <cellStyle name="Normal 22 8" xfId="572"/>
    <cellStyle name="Normal 23" xfId="573"/>
    <cellStyle name="Normal 24" xfId="574"/>
    <cellStyle name="Normal 24 2" xfId="575"/>
    <cellStyle name="Normal 24 2 2" xfId="576"/>
    <cellStyle name="Normal 24 2 2 2" xfId="577"/>
    <cellStyle name="Normal 24 2 2 2 2" xfId="578"/>
    <cellStyle name="Normal 24 2 2 2 2 2" xfId="579"/>
    <cellStyle name="Normal 24 2 2 2 3" xfId="580"/>
    <cellStyle name="Normal 24 2 2 3" xfId="581"/>
    <cellStyle name="Normal 24 2 2 3 2" xfId="582"/>
    <cellStyle name="Normal 24 2 2 4" xfId="583"/>
    <cellStyle name="Normal 24 2 3" xfId="584"/>
    <cellStyle name="Normal 24 2 3 2" xfId="585"/>
    <cellStyle name="Normal 24 2 3 2 2" xfId="586"/>
    <cellStyle name="Normal 24 2 3 3" xfId="587"/>
    <cellStyle name="Normal 24 2 4" xfId="588"/>
    <cellStyle name="Normal 24 2 4 2" xfId="589"/>
    <cellStyle name="Normal 24 2 5" xfId="590"/>
    <cellStyle name="Normal 24 3" xfId="591"/>
    <cellStyle name="Normal 24 3 2" xfId="592"/>
    <cellStyle name="Normal 24 3 2 2" xfId="593"/>
    <cellStyle name="Normal 24 3 2 2 2" xfId="594"/>
    <cellStyle name="Normal 24 3 2 3" xfId="595"/>
    <cellStyle name="Normal 24 3 3" xfId="596"/>
    <cellStyle name="Normal 24 3 3 2" xfId="597"/>
    <cellStyle name="Normal 24 3 4" xfId="598"/>
    <cellStyle name="Normal 24 4" xfId="599"/>
    <cellStyle name="Normal 24 4 2" xfId="600"/>
    <cellStyle name="Normal 24 4 2 2" xfId="601"/>
    <cellStyle name="Normal 24 4 3" xfId="602"/>
    <cellStyle name="Normal 24 5" xfId="603"/>
    <cellStyle name="Normal 24 5 2" xfId="604"/>
    <cellStyle name="Normal 24 5 2 2" xfId="605"/>
    <cellStyle name="Normal 24 5 3" xfId="606"/>
    <cellStyle name="Normal 24 6" xfId="607"/>
    <cellStyle name="Normal 24 6 2" xfId="608"/>
    <cellStyle name="Normal 24 7" xfId="609"/>
    <cellStyle name="Normal 25" xfId="610"/>
    <cellStyle name="Normal 25 2" xfId="611"/>
    <cellStyle name="Normal 25 2 2" xfId="612"/>
    <cellStyle name="Normal 25 2 2 2" xfId="613"/>
    <cellStyle name="Normal 25 2 2 2 2" xfId="614"/>
    <cellStyle name="Normal 25 2 2 3" xfId="615"/>
    <cellStyle name="Normal 25 2 3" xfId="616"/>
    <cellStyle name="Normal 25 2 3 2" xfId="617"/>
    <cellStyle name="Normal 25 2 4" xfId="618"/>
    <cellStyle name="Normal 25 3" xfId="619"/>
    <cellStyle name="Normal 25 3 2" xfId="620"/>
    <cellStyle name="Normal 25 3 2 2" xfId="621"/>
    <cellStyle name="Normal 25 3 3" xfId="622"/>
    <cellStyle name="Normal 25 4" xfId="623"/>
    <cellStyle name="Normal 25 4 2" xfId="624"/>
    <cellStyle name="Normal 25 5" xfId="625"/>
    <cellStyle name="Normal 26" xfId="626"/>
    <cellStyle name="Normal 26 2" xfId="627"/>
    <cellStyle name="Normal 27" xfId="628"/>
    <cellStyle name="Normal 28" xfId="629"/>
    <cellStyle name="Normal 29" xfId="630"/>
    <cellStyle name="Normal 3" xfId="631"/>
    <cellStyle name="Normal 3 2" xfId="632"/>
    <cellStyle name="Normal 3 2 2" xfId="633"/>
    <cellStyle name="Normal 3 3" xfId="634"/>
    <cellStyle name="Normal 3 3 2" xfId="635"/>
    <cellStyle name="Normal 3 4" xfId="636"/>
    <cellStyle name="Normal 3 5" xfId="637"/>
    <cellStyle name="Normal 30" xfId="638"/>
    <cellStyle name="Normal 31" xfId="639"/>
    <cellStyle name="Normal 31 2" xfId="640"/>
    <cellStyle name="Normal 31 2 2" xfId="641"/>
    <cellStyle name="Normal 31 2 2 2" xfId="642"/>
    <cellStyle name="Normal 31 2 3" xfId="643"/>
    <cellStyle name="Normal 31 3" xfId="644"/>
    <cellStyle name="Normal 31 3 2" xfId="645"/>
    <cellStyle name="Normal 31 4" xfId="646"/>
    <cellStyle name="Normal 32" xfId="647"/>
    <cellStyle name="Normal 32 2" xfId="648"/>
    <cellStyle name="Normal 32 2 2" xfId="649"/>
    <cellStyle name="Normal 32 2 2 2" xfId="650"/>
    <cellStyle name="Normal 32 2 3" xfId="651"/>
    <cellStyle name="Normal 32 3" xfId="652"/>
    <cellStyle name="Normal 32 3 2" xfId="653"/>
    <cellStyle name="Normal 32 4" xfId="654"/>
    <cellStyle name="Normal 33" xfId="655"/>
    <cellStyle name="Normal 33 2" xfId="656"/>
    <cellStyle name="Normal 33 2 2" xfId="657"/>
    <cellStyle name="Normal 33 2 2 2" xfId="658"/>
    <cellStyle name="Normal 33 2 3" xfId="659"/>
    <cellStyle name="Normal 33 3" xfId="660"/>
    <cellStyle name="Normal 33 3 2" xfId="661"/>
    <cellStyle name="Normal 33 4" xfId="662"/>
    <cellStyle name="Normal 34" xfId="663"/>
    <cellStyle name="Normal 35" xfId="664"/>
    <cellStyle name="Normal 35 2" xfId="665"/>
    <cellStyle name="Normal 35 2 2" xfId="666"/>
    <cellStyle name="Normal 35 3" xfId="667"/>
    <cellStyle name="Normal 36" xfId="668"/>
    <cellStyle name="Normal 37" xfId="669"/>
    <cellStyle name="Normal 37 2" xfId="670"/>
    <cellStyle name="Normal 37 2 2" xfId="671"/>
    <cellStyle name="Normal 37 3" xfId="672"/>
    <cellStyle name="Normal 38" xfId="673"/>
    <cellStyle name="Normal 38 2" xfId="674"/>
    <cellStyle name="Normal 38 2 2" xfId="675"/>
    <cellStyle name="Normal 38 3" xfId="676"/>
    <cellStyle name="Normal 39" xfId="7"/>
    <cellStyle name="Normal 39 2" xfId="677"/>
    <cellStyle name="Normal 39 2 2" xfId="678"/>
    <cellStyle name="Normal 39 2 2 2" xfId="679"/>
    <cellStyle name="Normal 39 2 2 2 2" xfId="680"/>
    <cellStyle name="Normal 39 2 2 3" xfId="681"/>
    <cellStyle name="Normal 39 2 3" xfId="682"/>
    <cellStyle name="Normal 39 2 3 2" xfId="683"/>
    <cellStyle name="Normal 39 2 4" xfId="684"/>
    <cellStyle name="Normal 39 3" xfId="685"/>
    <cellStyle name="Normal 39 3 2" xfId="686"/>
    <cellStyle name="Normal 39 3 2 2" xfId="687"/>
    <cellStyle name="Normal 39 3 3" xfId="688"/>
    <cellStyle name="Normal 39 4" xfId="689"/>
    <cellStyle name="Normal 39 4 2" xfId="690"/>
    <cellStyle name="Normal 39 4 2 2" xfId="691"/>
    <cellStyle name="Normal 39 4 3" xfId="692"/>
    <cellStyle name="Normal 39 5" xfId="693"/>
    <cellStyle name="Normal 39 5 2" xfId="694"/>
    <cellStyle name="Normal 39 6" xfId="695"/>
    <cellStyle name="Normal 39 7" xfId="833"/>
    <cellStyle name="Normal 39 7 2" xfId="843"/>
    <cellStyle name="Normal 4" xfId="696"/>
    <cellStyle name="Normal 4 2" xfId="697"/>
    <cellStyle name="Normal 40" xfId="698"/>
    <cellStyle name="Normal 40 2" xfId="699"/>
    <cellStyle name="Normal 40 2 2" xfId="700"/>
    <cellStyle name="Normal 40 3" xfId="701"/>
    <cellStyle name="Normal 41" xfId="702"/>
    <cellStyle name="Normal 41 2" xfId="703"/>
    <cellStyle name="Normal 41 2 2" xfId="704"/>
    <cellStyle name="Normal 41 3" xfId="705"/>
    <cellStyle name="Normal 42" xfId="706"/>
    <cellStyle name="Normal 42 2" xfId="707"/>
    <cellStyle name="Normal 43" xfId="708"/>
    <cellStyle name="Normal 44" xfId="709"/>
    <cellStyle name="Normal 45" xfId="830"/>
    <cellStyle name="Normal 45 2" xfId="837"/>
    <cellStyle name="Normal 5" xfId="710"/>
    <cellStyle name="Normal 5 2" xfId="711"/>
    <cellStyle name="Normal 6" xfId="712"/>
    <cellStyle name="Normal 6 2" xfId="713"/>
    <cellStyle name="Normal 7" xfId="714"/>
    <cellStyle name="Normal 7 2" xfId="715"/>
    <cellStyle name="Normal 8" xfId="716"/>
    <cellStyle name="Normal 8 2" xfId="717"/>
    <cellStyle name="Normal 9" xfId="718"/>
    <cellStyle name="Normal 9 2" xfId="719"/>
    <cellStyle name="Normal 9 2 2" xfId="720"/>
    <cellStyle name="Normal 9 2 2 2" xfId="721"/>
    <cellStyle name="Normal 9 2 2 2 2" xfId="722"/>
    <cellStyle name="Normal 9 2 2 3" xfId="723"/>
    <cellStyle name="Normal_Copy of BroiDeinosti 2009-2010IMP" xfId="2"/>
    <cellStyle name="Normal_Copy of BroiDeinosti 2009-2010IMP 2" xfId="845"/>
    <cellStyle name="Normal_Finansirane1" xfId="3"/>
    <cellStyle name="Normal_Sheet1" xfId="842"/>
    <cellStyle name="Normal_Tabl.otcheti NRD2002- m.09" xfId="4"/>
    <cellStyle name="Normal_Наредба 40" xfId="844"/>
    <cellStyle name="Note 2" xfId="724"/>
    <cellStyle name="Note 2 2" xfId="725"/>
    <cellStyle name="Note 3" xfId="726"/>
    <cellStyle name="Note 3 2" xfId="727"/>
    <cellStyle name="Output 2" xfId="728"/>
    <cellStyle name="Output 2 2" xfId="729"/>
    <cellStyle name="Output 3" xfId="730"/>
    <cellStyle name="Output 3 2" xfId="731"/>
    <cellStyle name="Percent" xfId="835" builtinId="5"/>
    <cellStyle name="Percent 10" xfId="732"/>
    <cellStyle name="Percent 10 2" xfId="733"/>
    <cellStyle name="Percent 10 2 2" xfId="734"/>
    <cellStyle name="Percent 10 2 2 2" xfId="735"/>
    <cellStyle name="Percent 10 2 3" xfId="736"/>
    <cellStyle name="Percent 11" xfId="737"/>
    <cellStyle name="Percent 12" xfId="738"/>
    <cellStyle name="Percent 13" xfId="739"/>
    <cellStyle name="Percent 14" xfId="740"/>
    <cellStyle name="Percent 15" xfId="741"/>
    <cellStyle name="Percent 16" xfId="742"/>
    <cellStyle name="Percent 17" xfId="743"/>
    <cellStyle name="Percent 18" xfId="744"/>
    <cellStyle name="Percent 19" xfId="745"/>
    <cellStyle name="Percent 2" xfId="746"/>
    <cellStyle name="Percent 2 10" xfId="747"/>
    <cellStyle name="Percent 2 2" xfId="748"/>
    <cellStyle name="Percent 2 3" xfId="749"/>
    <cellStyle name="Percent 2 4" xfId="750"/>
    <cellStyle name="Percent 2 5" xfId="751"/>
    <cellStyle name="Percent 2 6" xfId="752"/>
    <cellStyle name="Percent 2 7" xfId="753"/>
    <cellStyle name="Percent 2 8" xfId="754"/>
    <cellStyle name="Percent 2 9" xfId="755"/>
    <cellStyle name="Percent 20" xfId="756"/>
    <cellStyle name="Percent 20 2" xfId="757"/>
    <cellStyle name="Percent 20 2 2" xfId="758"/>
    <cellStyle name="Percent 20 3" xfId="759"/>
    <cellStyle name="Percent 21" xfId="760"/>
    <cellStyle name="Percent 22" xfId="761"/>
    <cellStyle name="Percent 23" xfId="762"/>
    <cellStyle name="Percent 3" xfId="763"/>
    <cellStyle name="Percent 3 2" xfId="764"/>
    <cellStyle name="Percent 3 2 2" xfId="765"/>
    <cellStyle name="Percent 3 2 2 2" xfId="766"/>
    <cellStyle name="Percent 3 2 3" xfId="767"/>
    <cellStyle name="Percent 4" xfId="768"/>
    <cellStyle name="Percent 4 2" xfId="769"/>
    <cellStyle name="Percent 5" xfId="770"/>
    <cellStyle name="Percent 6" xfId="771"/>
    <cellStyle name="Percent 7" xfId="772"/>
    <cellStyle name="Percent 7 2" xfId="773"/>
    <cellStyle name="Percent 8" xfId="774"/>
    <cellStyle name="Percent 8 2" xfId="775"/>
    <cellStyle name="Percent 9" xfId="776"/>
    <cellStyle name="Percent 9 2" xfId="777"/>
    <cellStyle name="Percent 9 2 2" xfId="778"/>
    <cellStyle name="Percent 9 2 2 2" xfId="779"/>
    <cellStyle name="Percent 9 2 2 2 2" xfId="780"/>
    <cellStyle name="Percent 9 2 2 2 2 2" xfId="781"/>
    <cellStyle name="Percent 9 2 2 2 3" xfId="782"/>
    <cellStyle name="Percent 9 2 2 3" xfId="783"/>
    <cellStyle name="Percent 9 2 2 3 2" xfId="784"/>
    <cellStyle name="Percent 9 2 2 4" xfId="785"/>
    <cellStyle name="Percent 9 2 3" xfId="786"/>
    <cellStyle name="Percent 9 2 3 2" xfId="787"/>
    <cellStyle name="Percent 9 2 3 2 2" xfId="788"/>
    <cellStyle name="Percent 9 2 3 3" xfId="789"/>
    <cellStyle name="Percent 9 2 4" xfId="790"/>
    <cellStyle name="Percent 9 2 4 2" xfId="791"/>
    <cellStyle name="Percent 9 2 5" xfId="792"/>
    <cellStyle name="Percent 9 3" xfId="793"/>
    <cellStyle name="Percent 9 3 2" xfId="794"/>
    <cellStyle name="Percent 9 3 2 2" xfId="795"/>
    <cellStyle name="Percent 9 3 2 2 2" xfId="796"/>
    <cellStyle name="Percent 9 3 2 3" xfId="797"/>
    <cellStyle name="Percent 9 3 3" xfId="798"/>
    <cellStyle name="Percent 9 3 3 2" xfId="799"/>
    <cellStyle name="Percent 9 3 4" xfId="800"/>
    <cellStyle name="Percent 9 4" xfId="801"/>
    <cellStyle name="Percent 9 4 2" xfId="802"/>
    <cellStyle name="Percent 9 4 2 2" xfId="803"/>
    <cellStyle name="Percent 9 4 3" xfId="804"/>
    <cellStyle name="Percent 9 5" xfId="805"/>
    <cellStyle name="Percent 9 5 2" xfId="806"/>
    <cellStyle name="Percent 9 5 2 2" xfId="807"/>
    <cellStyle name="Percent 9 5 3" xfId="808"/>
    <cellStyle name="Percent 9 6" xfId="809"/>
    <cellStyle name="Percent 9 6 2" xfId="810"/>
    <cellStyle name="Percent 9 7" xfId="811"/>
    <cellStyle name="standaard" xfId="812"/>
    <cellStyle name="Standard_9.01" xfId="813"/>
    <cellStyle name="Style 1" xfId="814"/>
    <cellStyle name="Style 1 2" xfId="815"/>
    <cellStyle name="Style 1 2 2" xfId="816"/>
    <cellStyle name="Style 1 3" xfId="817"/>
    <cellStyle name="Style 1 4" xfId="818"/>
    <cellStyle name="Style 1 5" xfId="819"/>
    <cellStyle name="titel van tabel" xfId="820"/>
    <cellStyle name="Title 2" xfId="821"/>
    <cellStyle name="Title 3" xfId="822"/>
    <cellStyle name="Total 2" xfId="823"/>
    <cellStyle name="Total 2 2" xfId="824"/>
    <cellStyle name="Total 3" xfId="825"/>
    <cellStyle name="Total 3 2" xfId="826"/>
    <cellStyle name="transfer variabele" xfId="827"/>
    <cellStyle name="Warning Text 2" xfId="828"/>
    <cellStyle name="Warning Text 3" xfId="829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Popardanova\Local%20Settings\Temporary%20Internet%20Files\OLK9F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OT%20NIKI/rabotna/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OT%20NIKI/rabotna/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OT%20NIKI/rabotna/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TEMP/rabotna/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TEMP/rabotna/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Otchet_2003_july/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Proekt_2014/NZOK/5_var_RMS_245_new_03.09.2013/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OT%20NIKI/rabotna/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TEMP/rabotna/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LPopardanova\Local%20Settings\Temporary%20Internet%20Files\OLK9F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rabotna/rab_opl_11_1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rabotna/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c-dc6\Schetovodstvo\Documents%20and%20Settings\LPopardanova\Local%20Settings\Temporary%20Internet%20Files\OLK9F\Za%20MZ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c-dc6\Schetovodstvo\Documents%20and%20Settings\LPopardanova\Local%20Settings\Temporary%20Internet%20Files\OLK9F\Za%20N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Za%20MZ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Za%20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skra%201/1.Analizi/2003/9/Rabotni/SIMP3%20NRD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rabotna/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IATANA~1/LOCALS~1/Temp/Rar$DI00.343/Documents%20and%20Settings/LPopardanova/Local%20Settings/Temporary%20Internet%20Files/OLK9F/Documents%20and%20Settings/IAtanasova/Local%20Settings/Temporary%20Internet%20Files/OLK35/rabotna/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  <sheetName val="ValueList_Helper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  <sheetName val="Болници-мед__д-с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  <sheetName val="стом_общ_10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  <sheetName val="Кас_по_мес"/>
      <sheetName val="Кас_по_мес_(2)"/>
      <sheetName val="Gr_ПИМП"/>
      <sheetName val="Gr_СИМП"/>
      <sheetName val="Gr_Ст_П"/>
      <sheetName val="Gr_мдд"/>
      <sheetName val="Gr_лекарства"/>
      <sheetName val="Gr_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  <sheetName val="стом_общ_10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 t="str">
            <v/>
          </cell>
          <cell r="Q9" t="str">
            <v/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 t="str">
            <v/>
          </cell>
          <cell r="Q10" t="str">
            <v/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 t="str">
            <v/>
          </cell>
          <cell r="Q11" t="str">
            <v/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 t="str">
            <v/>
          </cell>
          <cell r="Q12" t="str">
            <v/>
          </cell>
        </row>
        <row r="13">
          <cell r="P13" t="str">
            <v/>
          </cell>
          <cell r="Q13" t="str">
            <v/>
          </cell>
        </row>
        <row r="14">
          <cell r="P14" t="str">
            <v/>
          </cell>
          <cell r="Q14" t="str">
            <v/>
          </cell>
        </row>
        <row r="15">
          <cell r="P15" t="str">
            <v/>
          </cell>
          <cell r="Q15" t="str">
            <v/>
          </cell>
        </row>
        <row r="16">
          <cell r="P16" t="str">
            <v/>
          </cell>
          <cell r="Q16" t="str">
            <v/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 t="str">
            <v/>
          </cell>
          <cell r="Q18" t="str">
            <v/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 t="str">
            <v/>
          </cell>
          <cell r="Q19" t="str">
            <v/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 t="str">
            <v/>
          </cell>
          <cell r="Q20" t="str">
            <v/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 t="str">
            <v/>
          </cell>
          <cell r="Q21" t="str">
            <v/>
          </cell>
        </row>
        <row r="22">
          <cell r="P22" t="str">
            <v/>
          </cell>
          <cell r="Q22" t="str">
            <v/>
          </cell>
        </row>
        <row r="23">
          <cell r="P23" t="str">
            <v/>
          </cell>
          <cell r="Q23" t="str">
            <v/>
          </cell>
        </row>
        <row r="24">
          <cell r="P24" t="str">
            <v/>
          </cell>
          <cell r="Q24" t="str">
            <v/>
          </cell>
        </row>
        <row r="25">
          <cell r="P25" t="str">
            <v/>
          </cell>
          <cell r="Q25" t="str">
            <v/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 t="str">
            <v/>
          </cell>
          <cell r="Q27" t="str">
            <v/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 t="str">
            <v/>
          </cell>
          <cell r="Q28" t="str">
            <v/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 t="str">
            <v/>
          </cell>
          <cell r="Q29" t="str">
            <v/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 t="str">
            <v/>
          </cell>
          <cell r="Q30" t="str">
            <v/>
          </cell>
        </row>
        <row r="31">
          <cell r="P31" t="str">
            <v/>
          </cell>
          <cell r="Q31" t="str">
            <v/>
          </cell>
        </row>
        <row r="32">
          <cell r="P32" t="str">
            <v/>
          </cell>
          <cell r="Q32" t="str">
            <v/>
          </cell>
        </row>
        <row r="33">
          <cell r="P33" t="str">
            <v/>
          </cell>
          <cell r="Q33" t="str">
            <v/>
          </cell>
        </row>
        <row r="34">
          <cell r="P34" t="str">
            <v/>
          </cell>
          <cell r="Q34" t="str">
            <v/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 t="str">
            <v/>
          </cell>
          <cell r="Q36" t="str">
            <v/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 t="str">
            <v/>
          </cell>
          <cell r="Q37" t="str">
            <v/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 t="str">
            <v/>
          </cell>
          <cell r="Q38" t="str">
            <v/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 t="str">
            <v/>
          </cell>
          <cell r="Q39" t="str">
            <v/>
          </cell>
        </row>
        <row r="40">
          <cell r="P40" t="str">
            <v/>
          </cell>
          <cell r="Q40" t="str">
            <v/>
          </cell>
        </row>
        <row r="41">
          <cell r="P41" t="str">
            <v/>
          </cell>
          <cell r="Q41" t="str">
            <v/>
          </cell>
        </row>
        <row r="42">
          <cell r="P42" t="str">
            <v/>
          </cell>
          <cell r="Q42" t="str">
            <v/>
          </cell>
        </row>
        <row r="43">
          <cell r="P43" t="str">
            <v/>
          </cell>
          <cell r="Q43" t="str">
            <v/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 t="str">
            <v/>
          </cell>
          <cell r="Q45" t="str">
            <v/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 t="str">
            <v/>
          </cell>
          <cell r="Q46" t="str">
            <v/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 t="str">
            <v/>
          </cell>
          <cell r="Q47" t="str">
            <v/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 t="str">
            <v/>
          </cell>
          <cell r="Q48" t="str">
            <v/>
          </cell>
        </row>
        <row r="49">
          <cell r="P49" t="str">
            <v/>
          </cell>
          <cell r="Q49" t="str">
            <v/>
          </cell>
        </row>
        <row r="50">
          <cell r="P50" t="str">
            <v/>
          </cell>
          <cell r="Q50" t="str">
            <v/>
          </cell>
        </row>
        <row r="51">
          <cell r="P51" t="str">
            <v/>
          </cell>
          <cell r="Q51" t="str">
            <v/>
          </cell>
        </row>
        <row r="52">
          <cell r="P52" t="str">
            <v/>
          </cell>
          <cell r="Q52" t="str">
            <v/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 t="str">
            <v/>
          </cell>
          <cell r="Q54" t="str">
            <v/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 t="str">
            <v/>
          </cell>
          <cell r="Q55" t="str">
            <v/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 t="str">
            <v/>
          </cell>
          <cell r="Q56" t="str">
            <v/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 t="str">
            <v/>
          </cell>
          <cell r="Q57" t="str">
            <v/>
          </cell>
        </row>
        <row r="58">
          <cell r="P58" t="str">
            <v/>
          </cell>
          <cell r="Q58" t="str">
            <v/>
          </cell>
        </row>
        <row r="59">
          <cell r="P59" t="str">
            <v/>
          </cell>
          <cell r="Q59" t="str">
            <v/>
          </cell>
        </row>
        <row r="60">
          <cell r="P60" t="str">
            <v/>
          </cell>
          <cell r="Q60" t="str">
            <v/>
          </cell>
        </row>
        <row r="61">
          <cell r="P61" t="str">
            <v/>
          </cell>
          <cell r="Q61" t="str">
            <v/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 t="str">
            <v/>
          </cell>
          <cell r="Q63" t="str">
            <v/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 t="str">
            <v/>
          </cell>
          <cell r="Q64" t="str">
            <v/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 t="str">
            <v/>
          </cell>
          <cell r="Q65" t="str">
            <v/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 t="str">
            <v/>
          </cell>
          <cell r="Q66" t="str">
            <v/>
          </cell>
        </row>
        <row r="67">
          <cell r="P67" t="str">
            <v/>
          </cell>
          <cell r="Q67" t="str">
            <v/>
          </cell>
        </row>
        <row r="68">
          <cell r="P68" t="str">
            <v/>
          </cell>
          <cell r="Q68" t="str">
            <v/>
          </cell>
        </row>
        <row r="69">
          <cell r="P69" t="str">
            <v/>
          </cell>
          <cell r="Q69" t="str">
            <v/>
          </cell>
        </row>
        <row r="70">
          <cell r="P70" t="str">
            <v/>
          </cell>
          <cell r="Q70" t="str">
            <v/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 t="str">
            <v/>
          </cell>
          <cell r="Q72" t="str">
            <v/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 t="str">
            <v/>
          </cell>
          <cell r="Q73" t="str">
            <v/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 t="str">
            <v/>
          </cell>
          <cell r="Q74" t="str">
            <v/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 t="str">
            <v/>
          </cell>
          <cell r="Q75" t="str">
            <v/>
          </cell>
        </row>
        <row r="76">
          <cell r="P76" t="str">
            <v/>
          </cell>
          <cell r="Q76" t="str">
            <v/>
          </cell>
        </row>
        <row r="77">
          <cell r="P77" t="str">
            <v/>
          </cell>
          <cell r="Q77" t="str">
            <v/>
          </cell>
        </row>
        <row r="78">
          <cell r="P78" t="str">
            <v/>
          </cell>
          <cell r="Q78" t="str">
            <v/>
          </cell>
        </row>
        <row r="79">
          <cell r="P79" t="str">
            <v/>
          </cell>
          <cell r="Q79" t="str">
            <v/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 t="str">
            <v/>
          </cell>
          <cell r="Q81" t="str">
            <v/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 t="str">
            <v/>
          </cell>
          <cell r="Q82" t="str">
            <v/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 t="str">
            <v/>
          </cell>
          <cell r="Q83" t="str">
            <v/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 t="str">
            <v/>
          </cell>
          <cell r="Q84" t="str">
            <v/>
          </cell>
        </row>
        <row r="85">
          <cell r="P85" t="str">
            <v/>
          </cell>
          <cell r="Q85" t="str">
            <v/>
          </cell>
        </row>
        <row r="86">
          <cell r="P86" t="str">
            <v/>
          </cell>
          <cell r="Q86" t="str">
            <v/>
          </cell>
        </row>
        <row r="87">
          <cell r="P87" t="str">
            <v/>
          </cell>
          <cell r="Q87" t="str">
            <v/>
          </cell>
        </row>
        <row r="88">
          <cell r="P88" t="str">
            <v/>
          </cell>
          <cell r="Q88" t="str">
            <v/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 t="str">
            <v/>
          </cell>
          <cell r="Q90" t="str">
            <v/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 t="str">
            <v/>
          </cell>
          <cell r="Q91" t="str">
            <v/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 t="str">
            <v/>
          </cell>
          <cell r="Q92" t="str">
            <v/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 t="str">
            <v/>
          </cell>
          <cell r="Q93" t="str">
            <v/>
          </cell>
        </row>
        <row r="94">
          <cell r="P94" t="str">
            <v/>
          </cell>
          <cell r="Q94" t="str">
            <v/>
          </cell>
        </row>
        <row r="95">
          <cell r="P95" t="str">
            <v/>
          </cell>
          <cell r="Q95" t="str">
            <v/>
          </cell>
        </row>
        <row r="96">
          <cell r="P96" t="str">
            <v/>
          </cell>
          <cell r="Q96" t="str">
            <v/>
          </cell>
        </row>
        <row r="97">
          <cell r="P97" t="str">
            <v/>
          </cell>
          <cell r="Q97" t="str">
            <v/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 t="str">
            <v/>
          </cell>
          <cell r="Q99" t="str">
            <v/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 t="str">
            <v/>
          </cell>
          <cell r="Q100" t="str">
            <v/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 t="str">
            <v/>
          </cell>
          <cell r="Q101" t="str">
            <v/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 t="str">
            <v/>
          </cell>
          <cell r="Q102" t="str">
            <v/>
          </cell>
        </row>
        <row r="103">
          <cell r="P103" t="str">
            <v/>
          </cell>
          <cell r="Q103" t="str">
            <v/>
          </cell>
        </row>
        <row r="104">
          <cell r="P104" t="str">
            <v/>
          </cell>
          <cell r="Q104" t="str">
            <v/>
          </cell>
        </row>
        <row r="105">
          <cell r="P105" t="str">
            <v/>
          </cell>
          <cell r="Q105" t="str">
            <v/>
          </cell>
        </row>
        <row r="106">
          <cell r="P106" t="str">
            <v/>
          </cell>
          <cell r="Q106" t="str">
            <v/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 t="str">
            <v/>
          </cell>
          <cell r="Q108" t="str">
            <v/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 t="str">
            <v/>
          </cell>
          <cell r="Q109" t="str">
            <v/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 t="str">
            <v/>
          </cell>
          <cell r="Q110" t="str">
            <v/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 t="str">
            <v/>
          </cell>
          <cell r="Q111" t="str">
            <v/>
          </cell>
        </row>
        <row r="112">
          <cell r="P112" t="str">
            <v/>
          </cell>
          <cell r="Q112" t="str">
            <v/>
          </cell>
        </row>
        <row r="113">
          <cell r="P113" t="str">
            <v/>
          </cell>
          <cell r="Q113" t="str">
            <v/>
          </cell>
        </row>
        <row r="114">
          <cell r="P114" t="str">
            <v/>
          </cell>
          <cell r="Q114" t="str">
            <v/>
          </cell>
        </row>
        <row r="115">
          <cell r="P115" t="str">
            <v/>
          </cell>
          <cell r="Q115" t="str">
            <v/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 t="str">
            <v/>
          </cell>
          <cell r="Q117" t="str">
            <v/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 t="str">
            <v/>
          </cell>
          <cell r="Q118" t="str">
            <v/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 t="str">
            <v/>
          </cell>
          <cell r="Q119" t="str">
            <v/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 t="str">
            <v/>
          </cell>
          <cell r="Q120" t="str">
            <v/>
          </cell>
        </row>
        <row r="121">
          <cell r="P121" t="str">
            <v/>
          </cell>
          <cell r="Q121" t="str">
            <v/>
          </cell>
        </row>
        <row r="122">
          <cell r="P122" t="str">
            <v/>
          </cell>
          <cell r="Q122" t="str">
            <v/>
          </cell>
        </row>
        <row r="123">
          <cell r="P123" t="str">
            <v/>
          </cell>
          <cell r="Q123" t="str">
            <v/>
          </cell>
        </row>
        <row r="124">
          <cell r="P124" t="str">
            <v/>
          </cell>
          <cell r="Q124" t="str">
            <v/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 t="str">
            <v/>
          </cell>
          <cell r="Q126" t="str">
            <v/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 t="str">
            <v/>
          </cell>
          <cell r="Q127" t="str">
            <v/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 t="str">
            <v/>
          </cell>
          <cell r="Q128" t="str">
            <v/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 t="str">
            <v/>
          </cell>
          <cell r="Q129" t="str">
            <v/>
          </cell>
        </row>
        <row r="130">
          <cell r="P130" t="str">
            <v/>
          </cell>
          <cell r="Q130" t="str">
            <v/>
          </cell>
        </row>
        <row r="131">
          <cell r="P131" t="str">
            <v/>
          </cell>
          <cell r="Q131" t="str">
            <v/>
          </cell>
        </row>
        <row r="132">
          <cell r="P132" t="str">
            <v/>
          </cell>
          <cell r="Q132" t="str">
            <v/>
          </cell>
        </row>
        <row r="133">
          <cell r="P133" t="str">
            <v/>
          </cell>
          <cell r="Q133" t="str">
            <v/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 t="str">
            <v/>
          </cell>
          <cell r="Q135" t="str">
            <v/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 t="str">
            <v/>
          </cell>
          <cell r="Q136" t="str">
            <v/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 t="str">
            <v/>
          </cell>
          <cell r="Q137" t="str">
            <v/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 t="str">
            <v/>
          </cell>
          <cell r="Q138" t="str">
            <v/>
          </cell>
        </row>
        <row r="139">
          <cell r="P139" t="str">
            <v/>
          </cell>
          <cell r="Q139" t="str">
            <v/>
          </cell>
        </row>
        <row r="140">
          <cell r="P140" t="str">
            <v/>
          </cell>
          <cell r="Q140" t="str">
            <v/>
          </cell>
        </row>
        <row r="141">
          <cell r="P141" t="str">
            <v/>
          </cell>
          <cell r="Q141" t="str">
            <v/>
          </cell>
        </row>
        <row r="142">
          <cell r="P142" t="str">
            <v/>
          </cell>
          <cell r="Q142" t="str">
            <v/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 t="str">
            <v/>
          </cell>
          <cell r="Q144" t="str">
            <v/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 t="str">
            <v/>
          </cell>
          <cell r="Q145" t="str">
            <v/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 t="str">
            <v/>
          </cell>
          <cell r="Q146" t="str">
            <v/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 t="str">
            <v/>
          </cell>
          <cell r="Q147" t="str">
            <v/>
          </cell>
        </row>
        <row r="148">
          <cell r="P148" t="str">
            <v/>
          </cell>
          <cell r="Q148" t="str">
            <v/>
          </cell>
        </row>
        <row r="149">
          <cell r="P149" t="str">
            <v/>
          </cell>
          <cell r="Q149" t="str">
            <v/>
          </cell>
        </row>
        <row r="150">
          <cell r="P150" t="str">
            <v/>
          </cell>
          <cell r="Q150" t="str">
            <v/>
          </cell>
        </row>
        <row r="151">
          <cell r="P151" t="str">
            <v/>
          </cell>
          <cell r="Q151" t="str">
            <v/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 t="str">
            <v/>
          </cell>
          <cell r="Q153" t="str">
            <v/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 t="str">
            <v/>
          </cell>
          <cell r="Q154" t="str">
            <v/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 t="str">
            <v/>
          </cell>
          <cell r="Q155" t="str">
            <v/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 t="str">
            <v/>
          </cell>
          <cell r="Q156" t="str">
            <v/>
          </cell>
        </row>
        <row r="157">
          <cell r="P157" t="str">
            <v/>
          </cell>
          <cell r="Q157" t="str">
            <v/>
          </cell>
        </row>
        <row r="158">
          <cell r="P158" t="str">
            <v/>
          </cell>
          <cell r="Q158" t="str">
            <v/>
          </cell>
        </row>
        <row r="159">
          <cell r="P159" t="str">
            <v/>
          </cell>
          <cell r="Q159" t="str">
            <v/>
          </cell>
        </row>
        <row r="160">
          <cell r="P160" t="str">
            <v/>
          </cell>
          <cell r="Q160" t="str">
            <v/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 t="str">
            <v/>
          </cell>
          <cell r="Q162" t="str">
            <v/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 t="str">
            <v/>
          </cell>
          <cell r="Q163" t="str">
            <v/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 t="str">
            <v/>
          </cell>
          <cell r="Q164" t="str">
            <v/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 t="str">
            <v/>
          </cell>
          <cell r="Q165" t="str">
            <v/>
          </cell>
        </row>
        <row r="166">
          <cell r="P166" t="str">
            <v/>
          </cell>
          <cell r="Q166" t="str">
            <v/>
          </cell>
        </row>
        <row r="167">
          <cell r="P167" t="str">
            <v/>
          </cell>
          <cell r="Q167" t="str">
            <v/>
          </cell>
        </row>
        <row r="168">
          <cell r="P168" t="str">
            <v/>
          </cell>
          <cell r="Q168" t="str">
            <v/>
          </cell>
        </row>
        <row r="169">
          <cell r="P169" t="str">
            <v/>
          </cell>
          <cell r="Q169" t="str">
            <v/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 t="str">
            <v/>
          </cell>
          <cell r="Q171" t="str">
            <v/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 t="str">
            <v/>
          </cell>
          <cell r="Q172" t="str">
            <v/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 t="str">
            <v/>
          </cell>
          <cell r="Q173" t="str">
            <v/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 t="str">
            <v/>
          </cell>
          <cell r="Q174" t="str">
            <v/>
          </cell>
        </row>
        <row r="175">
          <cell r="P175" t="str">
            <v/>
          </cell>
          <cell r="Q175" t="str">
            <v/>
          </cell>
        </row>
        <row r="176">
          <cell r="P176" t="str">
            <v/>
          </cell>
          <cell r="Q176" t="str">
            <v/>
          </cell>
        </row>
        <row r="177">
          <cell r="P177" t="str">
            <v/>
          </cell>
          <cell r="Q177" t="str">
            <v/>
          </cell>
        </row>
        <row r="178">
          <cell r="P178" t="str">
            <v/>
          </cell>
          <cell r="Q178" t="str">
            <v/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 t="str">
            <v/>
          </cell>
          <cell r="Q180" t="str">
            <v/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 t="str">
            <v/>
          </cell>
          <cell r="Q181" t="str">
            <v/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 t="str">
            <v/>
          </cell>
          <cell r="Q182" t="str">
            <v/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 t="str">
            <v/>
          </cell>
          <cell r="Q183" t="str">
            <v/>
          </cell>
        </row>
        <row r="184">
          <cell r="P184" t="str">
            <v/>
          </cell>
          <cell r="Q184" t="str">
            <v/>
          </cell>
        </row>
        <row r="185">
          <cell r="P185" t="str">
            <v/>
          </cell>
          <cell r="Q185" t="str">
            <v/>
          </cell>
        </row>
        <row r="186">
          <cell r="P186" t="str">
            <v/>
          </cell>
          <cell r="Q186" t="str">
            <v/>
          </cell>
        </row>
        <row r="187">
          <cell r="P187" t="str">
            <v/>
          </cell>
          <cell r="Q187" t="str">
            <v/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 t="str">
            <v/>
          </cell>
          <cell r="Q189" t="str">
            <v/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 t="str">
            <v/>
          </cell>
          <cell r="Q190" t="str">
            <v/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 t="str">
            <v/>
          </cell>
          <cell r="Q191" t="str">
            <v/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 t="str">
            <v/>
          </cell>
          <cell r="Q192" t="str">
            <v/>
          </cell>
        </row>
        <row r="193">
          <cell r="P193" t="str">
            <v/>
          </cell>
          <cell r="Q193" t="str">
            <v/>
          </cell>
        </row>
        <row r="194">
          <cell r="P194" t="str">
            <v/>
          </cell>
          <cell r="Q194" t="str">
            <v/>
          </cell>
        </row>
        <row r="195">
          <cell r="P195" t="str">
            <v/>
          </cell>
          <cell r="Q195" t="str">
            <v/>
          </cell>
        </row>
        <row r="196">
          <cell r="P196" t="str">
            <v/>
          </cell>
          <cell r="Q196" t="str">
            <v/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 t="str">
            <v/>
          </cell>
          <cell r="Q198" t="str">
            <v/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 t="str">
            <v/>
          </cell>
          <cell r="Q199" t="str">
            <v/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 t="str">
            <v/>
          </cell>
          <cell r="Q200" t="str">
            <v/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 t="str">
            <v/>
          </cell>
          <cell r="Q201" t="str">
            <v/>
          </cell>
        </row>
        <row r="202">
          <cell r="P202" t="str">
            <v/>
          </cell>
          <cell r="Q202" t="str">
            <v/>
          </cell>
        </row>
        <row r="203">
          <cell r="P203" t="str">
            <v/>
          </cell>
          <cell r="Q203" t="str">
            <v/>
          </cell>
        </row>
        <row r="204">
          <cell r="P204" t="str">
            <v/>
          </cell>
          <cell r="Q204" t="str">
            <v/>
          </cell>
        </row>
        <row r="205">
          <cell r="P205" t="str">
            <v/>
          </cell>
          <cell r="Q205" t="str">
            <v/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 t="str">
            <v/>
          </cell>
          <cell r="Q207" t="str">
            <v/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 t="str">
            <v/>
          </cell>
          <cell r="Q208" t="str">
            <v/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 t="str">
            <v/>
          </cell>
          <cell r="Q209" t="str">
            <v/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 t="str">
            <v/>
          </cell>
          <cell r="Q210" t="str">
            <v/>
          </cell>
        </row>
        <row r="211">
          <cell r="P211" t="str">
            <v/>
          </cell>
          <cell r="Q211" t="str">
            <v/>
          </cell>
        </row>
        <row r="212">
          <cell r="P212" t="str">
            <v/>
          </cell>
          <cell r="Q212" t="str">
            <v/>
          </cell>
        </row>
        <row r="213">
          <cell r="P213" t="str">
            <v/>
          </cell>
          <cell r="Q213" t="str">
            <v/>
          </cell>
        </row>
        <row r="214">
          <cell r="P214" t="str">
            <v/>
          </cell>
          <cell r="Q214" t="str">
            <v/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 t="str">
            <v/>
          </cell>
          <cell r="Q216" t="str">
            <v/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 t="str">
            <v/>
          </cell>
          <cell r="Q217" t="str">
            <v/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 t="str">
            <v/>
          </cell>
          <cell r="Q218" t="str">
            <v/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 t="str">
            <v/>
          </cell>
          <cell r="Q219" t="str">
            <v/>
          </cell>
        </row>
        <row r="220">
          <cell r="P220" t="str">
            <v/>
          </cell>
          <cell r="Q220" t="str">
            <v/>
          </cell>
        </row>
        <row r="221">
          <cell r="P221" t="str">
            <v/>
          </cell>
          <cell r="Q221" t="str">
            <v/>
          </cell>
        </row>
        <row r="222">
          <cell r="P222" t="str">
            <v/>
          </cell>
          <cell r="Q222" t="str">
            <v/>
          </cell>
        </row>
        <row r="223">
          <cell r="P223" t="str">
            <v/>
          </cell>
          <cell r="Q223" t="str">
            <v/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 t="str">
            <v/>
          </cell>
          <cell r="Q225" t="str">
            <v/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 t="str">
            <v/>
          </cell>
          <cell r="Q226" t="str">
            <v/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 t="str">
            <v/>
          </cell>
          <cell r="Q227" t="str">
            <v/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 t="str">
            <v/>
          </cell>
          <cell r="Q228" t="str">
            <v/>
          </cell>
        </row>
        <row r="229">
          <cell r="P229" t="str">
            <v/>
          </cell>
          <cell r="Q229" t="str">
            <v/>
          </cell>
        </row>
        <row r="230">
          <cell r="P230" t="str">
            <v/>
          </cell>
          <cell r="Q230" t="str">
            <v/>
          </cell>
        </row>
        <row r="231">
          <cell r="P231" t="str">
            <v/>
          </cell>
          <cell r="Q231" t="str">
            <v/>
          </cell>
        </row>
        <row r="232">
          <cell r="P232" t="str">
            <v/>
          </cell>
          <cell r="Q232" t="str">
            <v/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 t="str">
            <v/>
          </cell>
          <cell r="Q234" t="str">
            <v/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 t="str">
            <v/>
          </cell>
          <cell r="Q235" t="str">
            <v/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 t="str">
            <v/>
          </cell>
          <cell r="Q236" t="str">
            <v/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 t="str">
            <v/>
          </cell>
          <cell r="Q237" t="str">
            <v/>
          </cell>
        </row>
        <row r="238">
          <cell r="P238" t="str">
            <v/>
          </cell>
          <cell r="Q238" t="str">
            <v/>
          </cell>
        </row>
        <row r="239">
          <cell r="P239" t="str">
            <v/>
          </cell>
          <cell r="Q239" t="str">
            <v/>
          </cell>
        </row>
        <row r="240">
          <cell r="P240" t="str">
            <v/>
          </cell>
          <cell r="Q240" t="str">
            <v/>
          </cell>
        </row>
        <row r="241">
          <cell r="P241" t="str">
            <v/>
          </cell>
          <cell r="Q241" t="str">
            <v/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 t="str">
            <v/>
          </cell>
          <cell r="Q243" t="str">
            <v/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 t="str">
            <v/>
          </cell>
          <cell r="Q244" t="str">
            <v/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 t="str">
            <v/>
          </cell>
          <cell r="Q245" t="str">
            <v/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 t="str">
            <v/>
          </cell>
          <cell r="Q246" t="str">
            <v/>
          </cell>
        </row>
        <row r="247">
          <cell r="P247" t="str">
            <v/>
          </cell>
          <cell r="Q247" t="str">
            <v/>
          </cell>
        </row>
        <row r="248">
          <cell r="P248" t="str">
            <v/>
          </cell>
          <cell r="Q248" t="str">
            <v/>
          </cell>
        </row>
        <row r="249">
          <cell r="P249" t="str">
            <v/>
          </cell>
          <cell r="Q249" t="str">
            <v/>
          </cell>
        </row>
        <row r="250">
          <cell r="P250" t="str">
            <v/>
          </cell>
          <cell r="Q250" t="str">
            <v/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 t="str">
            <v/>
          </cell>
          <cell r="Q252" t="str">
            <v/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 t="str">
            <v/>
          </cell>
          <cell r="Q253" t="str">
            <v/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 t="str">
            <v/>
          </cell>
          <cell r="Q254" t="str">
            <v/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 t="str">
            <v/>
          </cell>
          <cell r="Q255" t="str">
            <v/>
          </cell>
        </row>
        <row r="256">
          <cell r="P256" t="str">
            <v/>
          </cell>
          <cell r="Q256" t="str">
            <v/>
          </cell>
        </row>
        <row r="257">
          <cell r="P257" t="str">
            <v/>
          </cell>
          <cell r="Q257" t="str">
            <v/>
          </cell>
        </row>
        <row r="258">
          <cell r="P258" t="str">
            <v/>
          </cell>
          <cell r="Q258" t="str">
            <v/>
          </cell>
        </row>
        <row r="259">
          <cell r="P259" t="str">
            <v/>
          </cell>
          <cell r="Q259" t="str">
            <v/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 t="str">
            <v/>
          </cell>
          <cell r="Q261" t="str">
            <v/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 t="str">
            <v/>
          </cell>
          <cell r="Q262" t="str">
            <v/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 t="str">
            <v/>
          </cell>
          <cell r="Q263" t="str">
            <v/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 t="str">
            <v/>
          </cell>
          <cell r="Q264" t="str">
            <v/>
          </cell>
        </row>
        <row r="265">
          <cell r="P265" t="str">
            <v/>
          </cell>
          <cell r="Q265" t="str">
            <v/>
          </cell>
        </row>
        <row r="266">
          <cell r="P266" t="str">
            <v/>
          </cell>
          <cell r="Q266" t="str">
            <v/>
          </cell>
        </row>
        <row r="267">
          <cell r="P267" t="str">
            <v/>
          </cell>
          <cell r="Q267" t="str">
            <v/>
          </cell>
        </row>
        <row r="268">
          <cell r="P268" t="str">
            <v/>
          </cell>
          <cell r="Q268" t="str">
            <v/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 t="str">
            <v/>
          </cell>
          <cell r="Q270" t="str">
            <v/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 t="str">
            <v/>
          </cell>
          <cell r="Q271" t="str">
            <v/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 t="str">
            <v/>
          </cell>
          <cell r="Q272" t="str">
            <v/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 t="str">
            <v/>
          </cell>
          <cell r="Q273" t="str">
            <v/>
          </cell>
        </row>
        <row r="274">
          <cell r="P274" t="str">
            <v/>
          </cell>
          <cell r="Q274" t="str">
            <v/>
          </cell>
        </row>
        <row r="275">
          <cell r="P275" t="str">
            <v/>
          </cell>
          <cell r="Q275" t="str">
            <v/>
          </cell>
        </row>
        <row r="276">
          <cell r="P276" t="str">
            <v/>
          </cell>
          <cell r="Q276" t="str">
            <v/>
          </cell>
        </row>
        <row r="277">
          <cell r="P277" t="str">
            <v/>
          </cell>
          <cell r="Q277" t="str">
            <v/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 t="str">
            <v/>
          </cell>
          <cell r="Q279" t="str">
            <v/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 t="str">
            <v/>
          </cell>
          <cell r="Q280" t="str">
            <v/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 t="str">
            <v/>
          </cell>
          <cell r="Q281" t="str">
            <v/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 t="str">
            <v/>
          </cell>
          <cell r="Q282" t="str">
            <v/>
          </cell>
        </row>
        <row r="283">
          <cell r="P283" t="str">
            <v/>
          </cell>
          <cell r="Q283" t="str">
            <v/>
          </cell>
        </row>
        <row r="284">
          <cell r="P284" t="str">
            <v/>
          </cell>
          <cell r="Q284" t="str">
            <v/>
          </cell>
        </row>
        <row r="285">
          <cell r="P285" t="str">
            <v/>
          </cell>
          <cell r="Q285" t="str">
            <v/>
          </cell>
        </row>
        <row r="286">
          <cell r="P286" t="str">
            <v/>
          </cell>
          <cell r="Q286" t="str">
            <v/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 t="str">
            <v/>
          </cell>
          <cell r="Q288" t="str">
            <v/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 t="str">
            <v/>
          </cell>
          <cell r="Q289" t="str">
            <v/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 t="str">
            <v/>
          </cell>
          <cell r="Q290" t="str">
            <v/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 t="str">
            <v/>
          </cell>
          <cell r="Q291" t="str">
            <v/>
          </cell>
        </row>
        <row r="292">
          <cell r="P292" t="str">
            <v/>
          </cell>
          <cell r="Q292" t="str">
            <v/>
          </cell>
        </row>
        <row r="293">
          <cell r="P293" t="str">
            <v/>
          </cell>
          <cell r="Q293" t="str">
            <v/>
          </cell>
        </row>
        <row r="294">
          <cell r="P294" t="str">
            <v/>
          </cell>
          <cell r="Q294" t="str">
            <v/>
          </cell>
        </row>
        <row r="295">
          <cell r="P295" t="str">
            <v/>
          </cell>
          <cell r="Q295" t="str">
            <v/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 t="str">
            <v/>
          </cell>
          <cell r="Q297" t="str">
            <v/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 t="str">
            <v/>
          </cell>
          <cell r="Q298" t="str">
            <v/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 t="str">
            <v/>
          </cell>
          <cell r="Q299" t="str">
            <v/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 t="str">
            <v/>
          </cell>
          <cell r="Q300" t="str">
            <v/>
          </cell>
        </row>
        <row r="301">
          <cell r="P301" t="str">
            <v/>
          </cell>
          <cell r="Q301" t="str">
            <v/>
          </cell>
        </row>
        <row r="302">
          <cell r="P302" t="str">
            <v/>
          </cell>
          <cell r="Q302" t="str">
            <v/>
          </cell>
        </row>
        <row r="303">
          <cell r="P303" t="str">
            <v/>
          </cell>
          <cell r="Q303" t="str">
            <v/>
          </cell>
        </row>
        <row r="304">
          <cell r="P304" t="str">
            <v/>
          </cell>
          <cell r="Q304" t="str">
            <v/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 t="str">
            <v/>
          </cell>
          <cell r="Q306" t="str">
            <v/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 t="str">
            <v/>
          </cell>
          <cell r="Q307" t="str">
            <v/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 t="str">
            <v/>
          </cell>
          <cell r="Q308" t="str">
            <v/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 t="str">
            <v/>
          </cell>
          <cell r="Q309" t="str">
            <v/>
          </cell>
        </row>
        <row r="310">
          <cell r="P310" t="str">
            <v/>
          </cell>
          <cell r="Q310" t="str">
            <v/>
          </cell>
        </row>
        <row r="311">
          <cell r="P311" t="str">
            <v/>
          </cell>
          <cell r="Q311" t="str">
            <v/>
          </cell>
        </row>
        <row r="312">
          <cell r="P312" t="str">
            <v/>
          </cell>
          <cell r="Q312" t="str">
            <v/>
          </cell>
        </row>
        <row r="313">
          <cell r="P313" t="str">
            <v/>
          </cell>
          <cell r="Q313" t="str">
            <v/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 t="str">
            <v/>
          </cell>
          <cell r="Q315" t="str">
            <v/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 t="str">
            <v/>
          </cell>
          <cell r="Q316" t="str">
            <v/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 t="str">
            <v/>
          </cell>
          <cell r="Q317" t="str">
            <v/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 t="str">
            <v/>
          </cell>
          <cell r="Q318" t="str">
            <v/>
          </cell>
        </row>
        <row r="319">
          <cell r="P319" t="str">
            <v/>
          </cell>
          <cell r="Q319" t="str">
            <v/>
          </cell>
        </row>
        <row r="320">
          <cell r="P320" t="str">
            <v/>
          </cell>
          <cell r="Q320" t="str">
            <v/>
          </cell>
        </row>
        <row r="321">
          <cell r="P321" t="str">
            <v/>
          </cell>
          <cell r="Q321" t="str">
            <v/>
          </cell>
        </row>
        <row r="322">
          <cell r="P322" t="str">
            <v/>
          </cell>
          <cell r="Q322" t="str">
            <v/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 t="str">
            <v/>
          </cell>
          <cell r="Q324" t="str">
            <v/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 t="str">
            <v/>
          </cell>
          <cell r="Q325" t="str">
            <v/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 t="str">
            <v/>
          </cell>
          <cell r="Q326" t="str">
            <v/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 t="str">
            <v/>
          </cell>
          <cell r="Q327" t="str">
            <v/>
          </cell>
        </row>
        <row r="328">
          <cell r="P328" t="str">
            <v/>
          </cell>
          <cell r="Q328" t="str">
            <v/>
          </cell>
        </row>
        <row r="329">
          <cell r="P329" t="str">
            <v/>
          </cell>
          <cell r="Q329" t="str">
            <v/>
          </cell>
        </row>
        <row r="330">
          <cell r="P330" t="str">
            <v/>
          </cell>
          <cell r="Q330" t="str">
            <v/>
          </cell>
        </row>
        <row r="331">
          <cell r="P331" t="str">
            <v/>
          </cell>
          <cell r="Q331" t="str">
            <v/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 t="str">
            <v/>
          </cell>
          <cell r="Q333" t="str">
            <v/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 t="str">
            <v/>
          </cell>
          <cell r="Q334" t="str">
            <v/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 t="str">
            <v/>
          </cell>
          <cell r="Q335" t="str">
            <v/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 t="str">
            <v/>
          </cell>
          <cell r="Q336" t="str">
            <v/>
          </cell>
        </row>
        <row r="337">
          <cell r="P337" t="str">
            <v/>
          </cell>
          <cell r="Q337" t="str">
            <v/>
          </cell>
        </row>
        <row r="338">
          <cell r="P338" t="str">
            <v/>
          </cell>
          <cell r="Q338" t="str">
            <v/>
          </cell>
        </row>
        <row r="339">
          <cell r="P339" t="str">
            <v/>
          </cell>
          <cell r="Q339" t="str">
            <v/>
          </cell>
        </row>
        <row r="340">
          <cell r="P340" t="str">
            <v/>
          </cell>
          <cell r="Q340" t="str">
            <v/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 t="str">
            <v/>
          </cell>
          <cell r="Q342" t="str">
            <v/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 t="str">
            <v/>
          </cell>
          <cell r="Q343" t="str">
            <v/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 t="str">
            <v/>
          </cell>
          <cell r="Q344" t="str">
            <v/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 t="str">
            <v/>
          </cell>
          <cell r="Q345" t="str">
            <v/>
          </cell>
        </row>
        <row r="346">
          <cell r="P346" t="str">
            <v/>
          </cell>
          <cell r="Q346" t="str">
            <v/>
          </cell>
        </row>
        <row r="347">
          <cell r="P347" t="str">
            <v/>
          </cell>
          <cell r="Q347" t="str">
            <v/>
          </cell>
        </row>
        <row r="348">
          <cell r="P348" t="str">
            <v/>
          </cell>
          <cell r="Q348" t="str">
            <v/>
          </cell>
        </row>
        <row r="349">
          <cell r="P349" t="str">
            <v/>
          </cell>
          <cell r="Q349" t="str">
            <v/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 t="str">
            <v/>
          </cell>
          <cell r="Q351" t="str">
            <v/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 t="str">
            <v/>
          </cell>
          <cell r="Q352" t="str">
            <v/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 t="str">
            <v/>
          </cell>
          <cell r="Q353" t="str">
            <v/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 t="str">
            <v/>
          </cell>
          <cell r="Q354" t="str">
            <v/>
          </cell>
        </row>
        <row r="355">
          <cell r="P355" t="str">
            <v/>
          </cell>
          <cell r="Q355" t="str">
            <v/>
          </cell>
        </row>
        <row r="356">
          <cell r="P356" t="str">
            <v/>
          </cell>
          <cell r="Q356" t="str">
            <v/>
          </cell>
        </row>
        <row r="357">
          <cell r="P357" t="str">
            <v/>
          </cell>
          <cell r="Q357" t="str">
            <v/>
          </cell>
        </row>
        <row r="358">
          <cell r="P358" t="str">
            <v/>
          </cell>
          <cell r="Q358" t="str">
            <v/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 t="str">
            <v/>
          </cell>
          <cell r="Q360" t="str">
            <v/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 t="str">
            <v/>
          </cell>
          <cell r="Q361" t="str">
            <v/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 t="str">
            <v/>
          </cell>
          <cell r="Q362" t="str">
            <v/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 t="str">
            <v/>
          </cell>
          <cell r="Q363" t="str">
            <v/>
          </cell>
        </row>
        <row r="364">
          <cell r="P364" t="str">
            <v/>
          </cell>
          <cell r="Q364" t="str">
            <v/>
          </cell>
        </row>
        <row r="365">
          <cell r="P365" t="str">
            <v/>
          </cell>
          <cell r="Q365" t="str">
            <v/>
          </cell>
        </row>
        <row r="366">
          <cell r="P366" t="str">
            <v/>
          </cell>
          <cell r="Q366" t="str">
            <v/>
          </cell>
        </row>
        <row r="367">
          <cell r="P367" t="str">
            <v/>
          </cell>
          <cell r="Q367" t="str">
            <v/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 t="str">
            <v/>
          </cell>
          <cell r="Q369" t="str">
            <v/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 t="str">
            <v/>
          </cell>
          <cell r="Q370" t="str">
            <v/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 t="str">
            <v/>
          </cell>
          <cell r="Q371" t="str">
            <v/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 t="str">
            <v/>
          </cell>
          <cell r="Q372" t="str">
            <v/>
          </cell>
        </row>
        <row r="373">
          <cell r="P373" t="str">
            <v/>
          </cell>
          <cell r="Q373" t="str">
            <v/>
          </cell>
        </row>
        <row r="374">
          <cell r="P374" t="str">
            <v/>
          </cell>
          <cell r="Q374" t="str">
            <v/>
          </cell>
        </row>
        <row r="375">
          <cell r="P375" t="str">
            <v/>
          </cell>
          <cell r="Q375" t="str">
            <v/>
          </cell>
        </row>
        <row r="376">
          <cell r="P376" t="str">
            <v/>
          </cell>
          <cell r="Q376" t="str">
            <v/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 t="str">
            <v/>
          </cell>
          <cell r="Q378" t="str">
            <v/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 t="str">
            <v/>
          </cell>
          <cell r="Q379" t="str">
            <v/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 t="str">
            <v/>
          </cell>
          <cell r="Q380" t="str">
            <v/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 t="str">
            <v/>
          </cell>
          <cell r="Q381" t="str">
            <v/>
          </cell>
        </row>
        <row r="382">
          <cell r="P382" t="str">
            <v/>
          </cell>
          <cell r="Q382" t="str">
            <v/>
          </cell>
        </row>
        <row r="383">
          <cell r="P383" t="str">
            <v/>
          </cell>
          <cell r="Q383" t="str">
            <v/>
          </cell>
        </row>
        <row r="384">
          <cell r="P384" t="str">
            <v/>
          </cell>
          <cell r="Q384" t="str">
            <v/>
          </cell>
        </row>
        <row r="385">
          <cell r="P385" t="str">
            <v/>
          </cell>
          <cell r="Q385" t="str">
            <v/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 t="str">
            <v/>
          </cell>
          <cell r="Q387" t="str">
            <v/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 t="str">
            <v/>
          </cell>
          <cell r="Q388" t="str">
            <v/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 t="str">
            <v/>
          </cell>
          <cell r="Q389" t="str">
            <v/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 t="str">
            <v/>
          </cell>
          <cell r="Q390" t="str">
            <v/>
          </cell>
        </row>
        <row r="391">
          <cell r="P391" t="str">
            <v/>
          </cell>
          <cell r="Q391" t="str">
            <v/>
          </cell>
        </row>
        <row r="392">
          <cell r="P392" t="str">
            <v/>
          </cell>
          <cell r="Q392" t="str">
            <v/>
          </cell>
        </row>
        <row r="393">
          <cell r="P393" t="str">
            <v/>
          </cell>
          <cell r="Q393" t="str">
            <v/>
          </cell>
        </row>
        <row r="394">
          <cell r="P394" t="str">
            <v/>
          </cell>
          <cell r="Q394" t="str">
            <v/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 t="str">
            <v/>
          </cell>
          <cell r="Q396" t="str">
            <v/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 t="str">
            <v/>
          </cell>
          <cell r="Q397" t="str">
            <v/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 t="str">
            <v/>
          </cell>
          <cell r="Q398" t="str">
            <v/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 t="str">
            <v/>
          </cell>
          <cell r="Q399" t="str">
            <v/>
          </cell>
        </row>
        <row r="400">
          <cell r="P400" t="str">
            <v/>
          </cell>
          <cell r="Q400" t="str">
            <v/>
          </cell>
        </row>
        <row r="401">
          <cell r="P401" t="str">
            <v/>
          </cell>
          <cell r="Q401" t="str">
            <v/>
          </cell>
        </row>
        <row r="402">
          <cell r="P402" t="str">
            <v/>
          </cell>
          <cell r="Q402" t="str">
            <v/>
          </cell>
        </row>
        <row r="403">
          <cell r="P403" t="str">
            <v/>
          </cell>
          <cell r="Q403" t="str">
            <v/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 t="str">
            <v/>
          </cell>
          <cell r="Q405" t="str">
            <v/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 t="str">
            <v/>
          </cell>
          <cell r="Q406" t="str">
            <v/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 t="str">
            <v/>
          </cell>
          <cell r="Q407" t="str">
            <v/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 t="str">
            <v/>
          </cell>
          <cell r="Q408" t="str">
            <v/>
          </cell>
        </row>
        <row r="409">
          <cell r="P409" t="str">
            <v/>
          </cell>
          <cell r="Q409" t="str">
            <v/>
          </cell>
        </row>
        <row r="410">
          <cell r="P410" t="str">
            <v/>
          </cell>
          <cell r="Q410" t="str">
            <v/>
          </cell>
        </row>
        <row r="411">
          <cell r="P411" t="str">
            <v/>
          </cell>
          <cell r="Q411" t="str">
            <v/>
          </cell>
        </row>
        <row r="412">
          <cell r="P412" t="str">
            <v/>
          </cell>
          <cell r="Q412" t="str">
            <v/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 t="str">
            <v/>
          </cell>
          <cell r="Q414" t="str">
            <v/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 t="str">
            <v/>
          </cell>
          <cell r="Q415" t="str">
            <v/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 t="str">
            <v/>
          </cell>
          <cell r="Q416" t="str">
            <v/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 t="str">
            <v/>
          </cell>
          <cell r="Q417" t="str">
            <v/>
          </cell>
        </row>
        <row r="418">
          <cell r="P418" t="str">
            <v/>
          </cell>
          <cell r="Q418" t="str">
            <v/>
          </cell>
        </row>
        <row r="419">
          <cell r="P419" t="str">
            <v/>
          </cell>
          <cell r="Q419" t="str">
            <v/>
          </cell>
        </row>
        <row r="420">
          <cell r="P420" t="str">
            <v/>
          </cell>
          <cell r="Q420" t="str">
            <v/>
          </cell>
        </row>
        <row r="421">
          <cell r="P421" t="str">
            <v/>
          </cell>
          <cell r="Q421" t="str">
            <v/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 t="str">
            <v/>
          </cell>
          <cell r="Q423" t="str">
            <v/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 t="str">
            <v/>
          </cell>
          <cell r="Q424" t="str">
            <v/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 t="str">
            <v/>
          </cell>
          <cell r="Q425" t="str">
            <v/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 t="str">
            <v/>
          </cell>
          <cell r="Q426" t="str">
            <v/>
          </cell>
        </row>
        <row r="427">
          <cell r="P427" t="str">
            <v/>
          </cell>
          <cell r="Q427" t="str">
            <v/>
          </cell>
        </row>
        <row r="428">
          <cell r="P428" t="str">
            <v/>
          </cell>
          <cell r="Q428" t="str">
            <v/>
          </cell>
        </row>
        <row r="429">
          <cell r="P429" t="str">
            <v/>
          </cell>
          <cell r="Q429" t="str">
            <v/>
          </cell>
        </row>
        <row r="430">
          <cell r="P430" t="str">
            <v/>
          </cell>
          <cell r="Q430" t="str">
            <v/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 t="str">
            <v/>
          </cell>
          <cell r="Q432" t="str">
            <v/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 t="str">
            <v/>
          </cell>
          <cell r="Q433" t="str">
            <v/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 t="str">
            <v/>
          </cell>
          <cell r="Q434" t="str">
            <v/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 t="str">
            <v/>
          </cell>
          <cell r="Q435" t="str">
            <v/>
          </cell>
        </row>
        <row r="436">
          <cell r="P436" t="str">
            <v/>
          </cell>
          <cell r="Q436" t="str">
            <v/>
          </cell>
        </row>
        <row r="437">
          <cell r="P437" t="str">
            <v/>
          </cell>
          <cell r="Q437" t="str">
            <v/>
          </cell>
        </row>
        <row r="438">
          <cell r="P438" t="str">
            <v/>
          </cell>
          <cell r="Q438" t="str">
            <v/>
          </cell>
        </row>
        <row r="439">
          <cell r="P439" t="str">
            <v/>
          </cell>
          <cell r="Q439" t="str">
            <v/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 t="str">
            <v/>
          </cell>
          <cell r="Q441" t="str">
            <v/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 t="str">
            <v/>
          </cell>
          <cell r="Q442" t="str">
            <v/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 t="str">
            <v/>
          </cell>
          <cell r="Q443" t="str">
            <v/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 t="str">
            <v/>
          </cell>
          <cell r="Q444" t="str">
            <v/>
          </cell>
        </row>
        <row r="445">
          <cell r="P445" t="str">
            <v/>
          </cell>
          <cell r="Q445" t="str">
            <v/>
          </cell>
        </row>
        <row r="446">
          <cell r="P446" t="str">
            <v/>
          </cell>
          <cell r="Q446" t="str">
            <v/>
          </cell>
        </row>
        <row r="447">
          <cell r="P447" t="str">
            <v/>
          </cell>
          <cell r="Q447" t="str">
            <v/>
          </cell>
        </row>
        <row r="448">
          <cell r="P448" t="str">
            <v/>
          </cell>
          <cell r="Q448" t="str">
            <v/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 t="str">
            <v/>
          </cell>
          <cell r="Q450" t="str">
            <v/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 t="str">
            <v/>
          </cell>
          <cell r="Q451" t="str">
            <v/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 t="str">
            <v/>
          </cell>
          <cell r="Q452" t="str">
            <v/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 t="str">
            <v/>
          </cell>
          <cell r="Q453" t="str">
            <v/>
          </cell>
        </row>
        <row r="454">
          <cell r="P454" t="str">
            <v/>
          </cell>
          <cell r="Q454" t="str">
            <v/>
          </cell>
        </row>
        <row r="455">
          <cell r="P455" t="str">
            <v/>
          </cell>
          <cell r="Q455" t="str">
            <v/>
          </cell>
        </row>
        <row r="456">
          <cell r="P456" t="str">
            <v/>
          </cell>
          <cell r="Q456" t="str">
            <v/>
          </cell>
        </row>
        <row r="457">
          <cell r="P457" t="str">
            <v/>
          </cell>
          <cell r="Q457" t="str">
            <v/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 t="str">
            <v/>
          </cell>
          <cell r="Q459" t="str">
            <v/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 t="str">
            <v/>
          </cell>
          <cell r="Q460" t="str">
            <v/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 t="str">
            <v/>
          </cell>
          <cell r="Q461" t="str">
            <v/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 t="str">
            <v/>
          </cell>
          <cell r="Q462" t="str">
            <v/>
          </cell>
        </row>
        <row r="463">
          <cell r="P463" t="str">
            <v/>
          </cell>
          <cell r="Q463" t="str">
            <v/>
          </cell>
        </row>
        <row r="464">
          <cell r="P464" t="str">
            <v/>
          </cell>
          <cell r="Q464" t="str">
            <v/>
          </cell>
        </row>
        <row r="465">
          <cell r="P465" t="str">
            <v/>
          </cell>
          <cell r="Q465" t="str">
            <v/>
          </cell>
        </row>
        <row r="466">
          <cell r="P466" t="str">
            <v/>
          </cell>
          <cell r="Q466" t="str">
            <v/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 t="str">
            <v/>
          </cell>
          <cell r="Q468" t="str">
            <v/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 t="str">
            <v/>
          </cell>
          <cell r="Q469" t="str">
            <v/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 t="str">
            <v/>
          </cell>
          <cell r="Q470" t="str">
            <v/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 t="str">
            <v/>
          </cell>
          <cell r="Q471" t="str">
            <v/>
          </cell>
        </row>
        <row r="472">
          <cell r="P472" t="str">
            <v/>
          </cell>
          <cell r="Q472" t="str">
            <v/>
          </cell>
        </row>
        <row r="473">
          <cell r="P473" t="str">
            <v/>
          </cell>
          <cell r="Q473" t="str">
            <v/>
          </cell>
        </row>
        <row r="474">
          <cell r="P474" t="str">
            <v/>
          </cell>
          <cell r="Q474" t="str">
            <v/>
          </cell>
        </row>
        <row r="475">
          <cell r="P475" t="str">
            <v/>
          </cell>
          <cell r="Q475" t="str">
            <v/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 t="str">
            <v/>
          </cell>
          <cell r="Q477" t="str">
            <v/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 t="str">
            <v/>
          </cell>
          <cell r="Q478" t="str">
            <v/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 t="str">
            <v/>
          </cell>
          <cell r="Q479" t="str">
            <v/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 t="str">
            <v/>
          </cell>
          <cell r="Q480" t="str">
            <v/>
          </cell>
        </row>
        <row r="481">
          <cell r="P481" t="str">
            <v/>
          </cell>
          <cell r="Q481" t="str">
            <v/>
          </cell>
        </row>
        <row r="482">
          <cell r="P482" t="str">
            <v/>
          </cell>
          <cell r="Q482" t="str">
            <v/>
          </cell>
        </row>
        <row r="483">
          <cell r="P483" t="str">
            <v/>
          </cell>
          <cell r="Q483" t="str">
            <v/>
          </cell>
        </row>
        <row r="484">
          <cell r="P484" t="str">
            <v/>
          </cell>
          <cell r="Q484" t="str">
            <v/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 t="str">
            <v/>
          </cell>
          <cell r="Q486" t="str">
            <v/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 t="str">
            <v/>
          </cell>
          <cell r="Q487" t="str">
            <v/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 t="str">
            <v/>
          </cell>
          <cell r="Q488" t="str">
            <v/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 t="str">
            <v/>
          </cell>
          <cell r="Q489" t="str">
            <v/>
          </cell>
        </row>
        <row r="490">
          <cell r="P490" t="str">
            <v/>
          </cell>
          <cell r="Q490" t="str">
            <v/>
          </cell>
        </row>
        <row r="491">
          <cell r="P491" t="str">
            <v/>
          </cell>
          <cell r="Q491" t="str">
            <v/>
          </cell>
        </row>
        <row r="492">
          <cell r="P492" t="str">
            <v/>
          </cell>
          <cell r="Q492" t="str">
            <v/>
          </cell>
        </row>
        <row r="493">
          <cell r="P493" t="str">
            <v/>
          </cell>
          <cell r="Q493" t="str">
            <v/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 t="str">
            <v/>
          </cell>
          <cell r="Q495" t="str">
            <v/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 t="str">
            <v/>
          </cell>
          <cell r="Q496" t="str">
            <v/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 t="str">
            <v/>
          </cell>
          <cell r="Q497" t="str">
            <v/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 t="str">
            <v/>
          </cell>
          <cell r="Q498" t="str">
            <v/>
          </cell>
        </row>
        <row r="499">
          <cell r="P499" t="str">
            <v/>
          </cell>
          <cell r="Q499" t="str">
            <v/>
          </cell>
        </row>
        <row r="500">
          <cell r="P500" t="str">
            <v/>
          </cell>
          <cell r="Q500" t="str">
            <v/>
          </cell>
        </row>
        <row r="501">
          <cell r="P501" t="str">
            <v/>
          </cell>
          <cell r="Q501" t="str">
            <v/>
          </cell>
        </row>
        <row r="502">
          <cell r="P502" t="str">
            <v/>
          </cell>
          <cell r="Q502" t="str">
            <v/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 t="str">
            <v/>
          </cell>
          <cell r="Q504" t="str">
            <v/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 t="str">
            <v/>
          </cell>
          <cell r="Q505" t="str">
            <v/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 t="str">
            <v/>
          </cell>
          <cell r="Q506" t="str">
            <v/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 t="str">
            <v/>
          </cell>
          <cell r="Q507" t="str">
            <v/>
          </cell>
        </row>
        <row r="508">
          <cell r="P508" t="str">
            <v/>
          </cell>
          <cell r="Q508" t="str">
            <v/>
          </cell>
        </row>
        <row r="509">
          <cell r="P509" t="str">
            <v/>
          </cell>
          <cell r="Q509" t="str">
            <v/>
          </cell>
        </row>
        <row r="510">
          <cell r="P510" t="str">
            <v/>
          </cell>
          <cell r="Q510" t="str">
            <v/>
          </cell>
        </row>
        <row r="511">
          <cell r="P511" t="str">
            <v/>
          </cell>
          <cell r="Q511" t="str">
            <v/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 t="str">
            <v/>
          </cell>
          <cell r="Q513" t="str">
            <v/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 t="str">
            <v/>
          </cell>
          <cell r="Q514" t="str">
            <v/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 t="str">
            <v/>
          </cell>
          <cell r="Q515" t="str">
            <v/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 t="str">
            <v/>
          </cell>
          <cell r="Q516" t="str">
            <v/>
          </cell>
        </row>
        <row r="517">
          <cell r="P517" t="str">
            <v/>
          </cell>
          <cell r="Q517" t="str">
            <v/>
          </cell>
        </row>
        <row r="518">
          <cell r="P518" t="str">
            <v/>
          </cell>
          <cell r="Q518" t="str">
            <v/>
          </cell>
        </row>
        <row r="519">
          <cell r="P519" t="str">
            <v/>
          </cell>
          <cell r="Q519" t="str">
            <v/>
          </cell>
        </row>
        <row r="520">
          <cell r="P520" t="str">
            <v/>
          </cell>
          <cell r="Q520" t="str">
            <v/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 t="str">
            <v/>
          </cell>
          <cell r="Q522" t="str">
            <v/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 t="str">
            <v/>
          </cell>
          <cell r="Q523" t="str">
            <v/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 t="str">
            <v/>
          </cell>
          <cell r="Q524" t="str">
            <v/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 t="str">
            <v/>
          </cell>
          <cell r="Q525" t="str">
            <v/>
          </cell>
        </row>
        <row r="526">
          <cell r="P526" t="str">
            <v/>
          </cell>
          <cell r="Q526" t="str">
            <v/>
          </cell>
        </row>
        <row r="527">
          <cell r="P527" t="str">
            <v/>
          </cell>
          <cell r="Q527" t="str">
            <v/>
          </cell>
        </row>
        <row r="528">
          <cell r="P528" t="str">
            <v/>
          </cell>
          <cell r="Q528" t="str">
            <v/>
          </cell>
        </row>
        <row r="529">
          <cell r="P529" t="str">
            <v/>
          </cell>
          <cell r="Q529" t="str">
            <v/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 t="str">
            <v/>
          </cell>
          <cell r="Q531" t="str">
            <v/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 t="str">
            <v/>
          </cell>
          <cell r="Q532" t="str">
            <v/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 t="str">
            <v/>
          </cell>
          <cell r="Q533" t="str">
            <v/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 t="str">
            <v/>
          </cell>
          <cell r="Q534" t="str">
            <v/>
          </cell>
        </row>
        <row r="535">
          <cell r="P535" t="str">
            <v/>
          </cell>
          <cell r="Q535" t="str">
            <v/>
          </cell>
        </row>
        <row r="536">
          <cell r="P536" t="str">
            <v/>
          </cell>
          <cell r="Q536" t="str">
            <v/>
          </cell>
        </row>
        <row r="537">
          <cell r="P537" t="str">
            <v/>
          </cell>
          <cell r="Q537" t="str">
            <v/>
          </cell>
        </row>
        <row r="538">
          <cell r="P538" t="str">
            <v/>
          </cell>
          <cell r="Q538" t="str">
            <v/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 t="str">
            <v/>
          </cell>
          <cell r="Q540" t="str">
            <v/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 t="str">
            <v/>
          </cell>
          <cell r="Q541" t="str">
            <v/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 t="str">
            <v/>
          </cell>
          <cell r="Q542" t="str">
            <v/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 t="str">
            <v/>
          </cell>
          <cell r="Q543" t="str">
            <v/>
          </cell>
        </row>
        <row r="544">
          <cell r="P544" t="str">
            <v/>
          </cell>
          <cell r="Q544" t="str">
            <v/>
          </cell>
        </row>
        <row r="545">
          <cell r="P545" t="str">
            <v/>
          </cell>
          <cell r="Q545" t="str">
            <v/>
          </cell>
        </row>
        <row r="546">
          <cell r="P546" t="str">
            <v/>
          </cell>
          <cell r="Q546" t="str">
            <v/>
          </cell>
        </row>
        <row r="547">
          <cell r="P547" t="str">
            <v/>
          </cell>
          <cell r="Q547" t="str">
            <v/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 t="str">
            <v/>
          </cell>
          <cell r="Q549" t="str">
            <v/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 t="str">
            <v/>
          </cell>
          <cell r="Q550" t="str">
            <v/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 t="str">
            <v/>
          </cell>
          <cell r="Q551" t="str">
            <v/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 t="str">
            <v/>
          </cell>
          <cell r="Q552" t="str">
            <v/>
          </cell>
        </row>
        <row r="553">
          <cell r="P553" t="str">
            <v/>
          </cell>
          <cell r="Q553" t="str">
            <v/>
          </cell>
        </row>
        <row r="554">
          <cell r="P554" t="str">
            <v/>
          </cell>
          <cell r="Q554" t="str">
            <v/>
          </cell>
        </row>
        <row r="555">
          <cell r="P555" t="str">
            <v/>
          </cell>
          <cell r="Q555" t="str">
            <v/>
          </cell>
        </row>
        <row r="556">
          <cell r="P556" t="str">
            <v/>
          </cell>
          <cell r="Q556" t="str">
            <v/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 t="str">
            <v/>
          </cell>
          <cell r="Q558" t="str">
            <v/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 t="str">
            <v/>
          </cell>
          <cell r="Q559" t="str">
            <v/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 t="str">
            <v/>
          </cell>
          <cell r="Q560" t="str">
            <v/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 t="str">
            <v/>
          </cell>
          <cell r="Q561" t="str">
            <v/>
          </cell>
        </row>
        <row r="562">
          <cell r="P562" t="str">
            <v/>
          </cell>
          <cell r="Q562" t="str">
            <v/>
          </cell>
        </row>
        <row r="563">
          <cell r="P563" t="str">
            <v/>
          </cell>
          <cell r="Q563" t="str">
            <v/>
          </cell>
        </row>
        <row r="564">
          <cell r="P564" t="str">
            <v/>
          </cell>
          <cell r="Q564" t="str">
            <v/>
          </cell>
        </row>
        <row r="565">
          <cell r="P565" t="str">
            <v/>
          </cell>
          <cell r="Q565" t="str">
            <v/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 t="str">
            <v/>
          </cell>
          <cell r="Q567" t="str">
            <v/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 t="str">
            <v/>
          </cell>
          <cell r="Q568" t="str">
            <v/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 t="str">
            <v/>
          </cell>
          <cell r="Q569" t="str">
            <v/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 t="str">
            <v/>
          </cell>
          <cell r="Q570" t="str">
            <v/>
          </cell>
        </row>
        <row r="571">
          <cell r="P571" t="str">
            <v/>
          </cell>
          <cell r="Q571" t="str">
            <v/>
          </cell>
        </row>
        <row r="572">
          <cell r="P572" t="str">
            <v/>
          </cell>
          <cell r="Q572" t="str">
            <v/>
          </cell>
        </row>
        <row r="573">
          <cell r="P573" t="str">
            <v/>
          </cell>
          <cell r="Q573" t="str">
            <v/>
          </cell>
        </row>
        <row r="574">
          <cell r="P574" t="str">
            <v/>
          </cell>
          <cell r="Q574" t="str">
            <v/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 t="str">
            <v/>
          </cell>
          <cell r="Q576" t="str">
            <v/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 t="str">
            <v/>
          </cell>
          <cell r="Q577" t="str">
            <v/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 t="str">
            <v/>
          </cell>
          <cell r="Q578" t="str">
            <v/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 t="str">
            <v/>
          </cell>
          <cell r="Q579" t="str">
            <v/>
          </cell>
        </row>
        <row r="580">
          <cell r="P580" t="str">
            <v/>
          </cell>
          <cell r="Q580" t="str">
            <v/>
          </cell>
        </row>
        <row r="581">
          <cell r="P581" t="str">
            <v/>
          </cell>
          <cell r="Q581" t="str">
            <v/>
          </cell>
        </row>
        <row r="582">
          <cell r="P582" t="str">
            <v/>
          </cell>
          <cell r="Q582" t="str">
            <v/>
          </cell>
        </row>
        <row r="583">
          <cell r="P583" t="str">
            <v/>
          </cell>
          <cell r="Q583" t="str">
            <v/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 t="str">
            <v/>
          </cell>
          <cell r="Q585" t="str">
            <v/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 t="str">
            <v/>
          </cell>
          <cell r="Q586" t="str">
            <v/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 t="str">
            <v/>
          </cell>
          <cell r="Q587" t="str">
            <v/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 t="str">
            <v/>
          </cell>
          <cell r="Q588" t="str">
            <v/>
          </cell>
        </row>
        <row r="589">
          <cell r="P589" t="str">
            <v/>
          </cell>
          <cell r="Q589" t="str">
            <v/>
          </cell>
        </row>
        <row r="590">
          <cell r="P590" t="str">
            <v/>
          </cell>
          <cell r="Q590" t="str">
            <v/>
          </cell>
        </row>
        <row r="591">
          <cell r="P591" t="str">
            <v/>
          </cell>
          <cell r="Q591" t="str">
            <v/>
          </cell>
        </row>
        <row r="592">
          <cell r="P592" t="str">
            <v/>
          </cell>
          <cell r="Q592" t="str">
            <v/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 t="str">
            <v/>
          </cell>
          <cell r="Q594" t="str">
            <v/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 t="str">
            <v/>
          </cell>
          <cell r="Q595" t="str">
            <v/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 t="str">
            <v/>
          </cell>
          <cell r="Q596" t="str">
            <v/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 t="str">
            <v/>
          </cell>
          <cell r="Q597" t="str">
            <v/>
          </cell>
        </row>
        <row r="598">
          <cell r="P598" t="str">
            <v/>
          </cell>
          <cell r="Q598" t="str">
            <v/>
          </cell>
        </row>
        <row r="599">
          <cell r="P599" t="str">
            <v/>
          </cell>
          <cell r="Q599" t="str">
            <v/>
          </cell>
        </row>
        <row r="600">
          <cell r="P600" t="str">
            <v/>
          </cell>
          <cell r="Q600" t="str">
            <v/>
          </cell>
        </row>
        <row r="601">
          <cell r="P601" t="str">
            <v/>
          </cell>
          <cell r="Q601" t="str">
            <v/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 t="str">
            <v/>
          </cell>
          <cell r="Q603" t="str">
            <v/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 t="str">
            <v/>
          </cell>
          <cell r="Q604" t="str">
            <v/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 t="str">
            <v/>
          </cell>
          <cell r="Q605" t="str">
            <v/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 t="str">
            <v/>
          </cell>
          <cell r="Q606" t="str">
            <v/>
          </cell>
        </row>
        <row r="607">
          <cell r="P607" t="str">
            <v/>
          </cell>
          <cell r="Q607" t="str">
            <v/>
          </cell>
        </row>
        <row r="608">
          <cell r="P608" t="str">
            <v/>
          </cell>
          <cell r="Q608" t="str">
            <v/>
          </cell>
        </row>
        <row r="609">
          <cell r="P609" t="str">
            <v/>
          </cell>
          <cell r="Q609" t="str">
            <v/>
          </cell>
        </row>
        <row r="610">
          <cell r="P610" t="str">
            <v/>
          </cell>
          <cell r="Q610" t="str">
            <v/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 t="str">
            <v/>
          </cell>
          <cell r="Q612" t="str">
            <v/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 t="str">
            <v/>
          </cell>
          <cell r="Q613" t="str">
            <v/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 t="str">
            <v/>
          </cell>
          <cell r="Q614" t="str">
            <v/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 t="str">
            <v/>
          </cell>
          <cell r="Q615" t="str">
            <v/>
          </cell>
        </row>
        <row r="616">
          <cell r="P616" t="str">
            <v/>
          </cell>
          <cell r="Q616" t="str">
            <v/>
          </cell>
        </row>
        <row r="617">
          <cell r="P617" t="str">
            <v/>
          </cell>
          <cell r="Q617" t="str">
            <v/>
          </cell>
        </row>
        <row r="618">
          <cell r="P618" t="str">
            <v/>
          </cell>
          <cell r="Q618" t="str">
            <v/>
          </cell>
        </row>
        <row r="619">
          <cell r="P619" t="str">
            <v/>
          </cell>
          <cell r="Q619" t="str">
            <v/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 t="str">
            <v/>
          </cell>
          <cell r="Q621" t="str">
            <v/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 t="str">
            <v/>
          </cell>
          <cell r="Q622" t="str">
            <v/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 t="str">
            <v/>
          </cell>
          <cell r="Q623" t="str">
            <v/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 t="str">
            <v/>
          </cell>
          <cell r="Q624" t="str">
            <v/>
          </cell>
        </row>
        <row r="625">
          <cell r="P625" t="str">
            <v/>
          </cell>
          <cell r="Q625" t="str">
            <v/>
          </cell>
        </row>
        <row r="626">
          <cell r="P626" t="str">
            <v/>
          </cell>
          <cell r="Q626" t="str">
            <v/>
          </cell>
        </row>
        <row r="627">
          <cell r="P627" t="str">
            <v/>
          </cell>
          <cell r="Q627" t="str">
            <v/>
          </cell>
        </row>
        <row r="628">
          <cell r="P628" t="str">
            <v/>
          </cell>
          <cell r="Q628" t="str">
            <v/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 t="str">
            <v/>
          </cell>
          <cell r="Q630" t="str">
            <v/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 t="str">
            <v/>
          </cell>
          <cell r="Q631" t="str">
            <v/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 t="str">
            <v/>
          </cell>
          <cell r="Q632" t="str">
            <v/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 t="str">
            <v/>
          </cell>
          <cell r="Q633" t="str">
            <v/>
          </cell>
        </row>
        <row r="634">
          <cell r="P634" t="str">
            <v/>
          </cell>
          <cell r="Q634" t="str">
            <v/>
          </cell>
        </row>
        <row r="635">
          <cell r="P635" t="str">
            <v/>
          </cell>
          <cell r="Q635" t="str">
            <v/>
          </cell>
        </row>
        <row r="636">
          <cell r="P636" t="str">
            <v/>
          </cell>
          <cell r="Q636" t="str">
            <v/>
          </cell>
        </row>
        <row r="637">
          <cell r="P637" t="str">
            <v/>
          </cell>
          <cell r="Q637" t="str">
            <v/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 t="str">
            <v/>
          </cell>
          <cell r="Q639" t="str">
            <v/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 t="str">
            <v/>
          </cell>
          <cell r="Q640" t="str">
            <v/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 t="str">
            <v/>
          </cell>
          <cell r="Q641" t="str">
            <v/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 t="str">
            <v/>
          </cell>
          <cell r="Q642" t="str">
            <v/>
          </cell>
        </row>
        <row r="643">
          <cell r="P643" t="str">
            <v/>
          </cell>
          <cell r="Q643" t="str">
            <v/>
          </cell>
        </row>
        <row r="644">
          <cell r="P644" t="str">
            <v/>
          </cell>
          <cell r="Q644" t="str">
            <v/>
          </cell>
        </row>
        <row r="645">
          <cell r="P645" t="str">
            <v/>
          </cell>
          <cell r="Q645" t="str">
            <v/>
          </cell>
        </row>
        <row r="646">
          <cell r="P646" t="str">
            <v/>
          </cell>
          <cell r="Q646" t="str">
            <v/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 t="str">
            <v/>
          </cell>
          <cell r="Q648" t="str">
            <v/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 t="str">
            <v/>
          </cell>
          <cell r="Q649" t="str">
            <v/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 t="str">
            <v/>
          </cell>
          <cell r="Q650" t="str">
            <v/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 t="str">
            <v/>
          </cell>
          <cell r="Q651" t="str">
            <v/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 t="str">
            <v/>
          </cell>
          <cell r="Q657" t="str">
            <v/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 t="str">
            <v/>
          </cell>
          <cell r="Q658" t="str">
            <v/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 t="str">
            <v/>
          </cell>
          <cell r="Q659" t="str">
            <v/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 t="str">
            <v/>
          </cell>
          <cell r="Q660" t="str">
            <v/>
          </cell>
        </row>
        <row r="661">
          <cell r="P661" t="str">
            <v/>
          </cell>
          <cell r="Q661" t="str">
            <v/>
          </cell>
        </row>
        <row r="662">
          <cell r="P662" t="str">
            <v/>
          </cell>
          <cell r="Q662" t="str">
            <v/>
          </cell>
        </row>
        <row r="663">
          <cell r="P663" t="str">
            <v/>
          </cell>
          <cell r="Q663" t="str">
            <v/>
          </cell>
        </row>
        <row r="664">
          <cell r="P664" t="str">
            <v/>
          </cell>
          <cell r="Q664" t="str">
            <v/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 t="str">
            <v/>
          </cell>
          <cell r="Q666" t="str">
            <v/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 t="str">
            <v/>
          </cell>
          <cell r="Q667" t="str">
            <v/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 t="str">
            <v/>
          </cell>
          <cell r="Q668" t="str">
            <v/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 t="str">
            <v/>
          </cell>
          <cell r="Q669" t="str">
            <v/>
          </cell>
        </row>
        <row r="670">
          <cell r="P670" t="str">
            <v/>
          </cell>
          <cell r="Q670" t="str">
            <v/>
          </cell>
        </row>
        <row r="671">
          <cell r="P671" t="str">
            <v/>
          </cell>
          <cell r="Q671" t="str">
            <v/>
          </cell>
        </row>
        <row r="672">
          <cell r="P672" t="str">
            <v/>
          </cell>
          <cell r="Q672" t="str">
            <v/>
          </cell>
        </row>
        <row r="673">
          <cell r="P673" t="str">
            <v/>
          </cell>
          <cell r="Q673" t="str">
            <v/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 t="str">
            <v/>
          </cell>
          <cell r="Q684" t="str">
            <v/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 t="str">
            <v/>
          </cell>
          <cell r="Q685" t="str">
            <v/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 t="str">
            <v/>
          </cell>
          <cell r="Q686" t="str">
            <v/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 t="str">
            <v/>
          </cell>
          <cell r="Q687" t="str">
            <v/>
          </cell>
        </row>
        <row r="688">
          <cell r="P688" t="str">
            <v/>
          </cell>
          <cell r="Q688" t="str">
            <v/>
          </cell>
        </row>
        <row r="689">
          <cell r="P689" t="str">
            <v/>
          </cell>
          <cell r="Q689" t="str">
            <v/>
          </cell>
        </row>
        <row r="690">
          <cell r="P690" t="str">
            <v/>
          </cell>
          <cell r="Q690" t="str">
            <v/>
          </cell>
        </row>
        <row r="691">
          <cell r="P691" t="str">
            <v/>
          </cell>
          <cell r="Q691" t="str">
            <v/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 t="str">
            <v/>
          </cell>
          <cell r="Q693" t="str">
            <v/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 t="str">
            <v/>
          </cell>
          <cell r="Q694" t="str">
            <v/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 t="str">
            <v/>
          </cell>
          <cell r="Q695" t="str">
            <v/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 t="str">
            <v/>
          </cell>
          <cell r="Q696" t="str">
            <v/>
          </cell>
        </row>
        <row r="697">
          <cell r="P697" t="str">
            <v/>
          </cell>
          <cell r="Q697" t="str">
            <v/>
          </cell>
        </row>
        <row r="698">
          <cell r="P698" t="str">
            <v/>
          </cell>
          <cell r="Q698" t="str">
            <v/>
          </cell>
        </row>
        <row r="699">
          <cell r="P699" t="str">
            <v/>
          </cell>
          <cell r="Q699" t="str">
            <v/>
          </cell>
        </row>
        <row r="700">
          <cell r="P700" t="str">
            <v/>
          </cell>
          <cell r="Q700" t="str">
            <v/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 t="str">
            <v/>
          </cell>
          <cell r="Q702" t="str">
            <v/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 t="str">
            <v/>
          </cell>
          <cell r="Q703" t="str">
            <v/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 t="str">
            <v/>
          </cell>
          <cell r="Q704" t="str">
            <v/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 t="str">
            <v/>
          </cell>
          <cell r="Q705" t="str">
            <v/>
          </cell>
        </row>
        <row r="706">
          <cell r="P706" t="str">
            <v/>
          </cell>
          <cell r="Q706" t="str">
            <v/>
          </cell>
        </row>
        <row r="707">
          <cell r="P707" t="str">
            <v/>
          </cell>
          <cell r="Q707" t="str">
            <v/>
          </cell>
        </row>
        <row r="708">
          <cell r="P708" t="str">
            <v/>
          </cell>
          <cell r="Q708" t="str">
            <v/>
          </cell>
        </row>
        <row r="709">
          <cell r="P709" t="str">
            <v/>
          </cell>
          <cell r="Q709" t="str">
            <v/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 t="str">
            <v/>
          </cell>
          <cell r="Q711" t="str">
            <v/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 t="str">
            <v/>
          </cell>
          <cell r="Q712" t="str">
            <v/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 t="str">
            <v/>
          </cell>
          <cell r="Q713" t="str">
            <v/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 t="str">
            <v/>
          </cell>
          <cell r="Q714" t="str">
            <v/>
          </cell>
        </row>
        <row r="715">
          <cell r="P715" t="str">
            <v/>
          </cell>
          <cell r="Q715" t="str">
            <v/>
          </cell>
        </row>
        <row r="716">
          <cell r="P716" t="str">
            <v/>
          </cell>
          <cell r="Q716" t="str">
            <v/>
          </cell>
        </row>
        <row r="717">
          <cell r="P717" t="str">
            <v/>
          </cell>
          <cell r="Q717" t="str">
            <v/>
          </cell>
        </row>
        <row r="718">
          <cell r="P718" t="str">
            <v/>
          </cell>
          <cell r="Q718" t="str">
            <v/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 t="str">
            <v/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 t="str">
            <v/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 t="str">
            <v/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 t="str">
            <v/>
          </cell>
        </row>
        <row r="724">
          <cell r="P724" t="str">
            <v/>
          </cell>
        </row>
        <row r="725">
          <cell r="P725" t="str">
            <v/>
          </cell>
        </row>
        <row r="726">
          <cell r="P726" t="str">
            <v/>
          </cell>
        </row>
        <row r="727">
          <cell r="P727" t="str">
            <v/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 t="str">
            <v/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 t="str">
            <v/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 t="str">
            <v/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 t="str">
            <v/>
          </cell>
        </row>
        <row r="733">
          <cell r="P733" t="str">
            <v/>
          </cell>
        </row>
        <row r="734">
          <cell r="P734" t="str">
            <v/>
          </cell>
        </row>
        <row r="735">
          <cell r="P735" t="str">
            <v/>
          </cell>
        </row>
        <row r="736">
          <cell r="P736" t="str">
            <v/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 t="str">
            <v/>
          </cell>
          <cell r="Q738" t="str">
            <v/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 t="str">
            <v/>
          </cell>
          <cell r="Q739" t="str">
            <v/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 t="str">
            <v/>
          </cell>
          <cell r="Q740" t="str">
            <v/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 t="str">
            <v/>
          </cell>
          <cell r="Q741" t="str">
            <v/>
          </cell>
        </row>
        <row r="742">
          <cell r="P742" t="str">
            <v/>
          </cell>
          <cell r="Q742" t="str">
            <v/>
          </cell>
        </row>
        <row r="743">
          <cell r="P743" t="str">
            <v/>
          </cell>
          <cell r="Q743" t="str">
            <v/>
          </cell>
        </row>
        <row r="744">
          <cell r="P744" t="str">
            <v/>
          </cell>
          <cell r="Q744" t="str">
            <v/>
          </cell>
        </row>
        <row r="745">
          <cell r="P745" t="str">
            <v/>
          </cell>
          <cell r="Q745" t="str">
            <v/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 t="str">
            <v/>
          </cell>
          <cell r="Q747" t="str">
            <v/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 t="str">
            <v/>
          </cell>
          <cell r="Q748" t="str">
            <v/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 t="str">
            <v/>
          </cell>
          <cell r="Q749" t="str">
            <v/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 t="str">
            <v/>
          </cell>
          <cell r="Q750" t="str">
            <v/>
          </cell>
        </row>
        <row r="751">
          <cell r="P751" t="str">
            <v/>
          </cell>
          <cell r="Q751" t="str">
            <v/>
          </cell>
        </row>
        <row r="752">
          <cell r="P752" t="str">
            <v/>
          </cell>
          <cell r="Q752" t="str">
            <v/>
          </cell>
        </row>
        <row r="753">
          <cell r="P753" t="str">
            <v/>
          </cell>
          <cell r="Q753" t="str">
            <v/>
          </cell>
        </row>
        <row r="754">
          <cell r="P754" t="str">
            <v/>
          </cell>
          <cell r="Q754" t="str">
            <v/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 t="str">
            <v/>
          </cell>
          <cell r="Q756" t="str">
            <v/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 t="str">
            <v/>
          </cell>
          <cell r="Q757" t="str">
            <v/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 t="str">
            <v/>
          </cell>
          <cell r="Q758" t="str">
            <v/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 t="str">
            <v/>
          </cell>
          <cell r="Q759" t="str">
            <v/>
          </cell>
        </row>
        <row r="760">
          <cell r="P760" t="str">
            <v/>
          </cell>
          <cell r="Q760" t="str">
            <v/>
          </cell>
        </row>
        <row r="761">
          <cell r="P761" t="str">
            <v/>
          </cell>
          <cell r="Q761" t="str">
            <v/>
          </cell>
        </row>
        <row r="762">
          <cell r="P762" t="str">
            <v/>
          </cell>
          <cell r="Q762" t="str">
            <v/>
          </cell>
        </row>
        <row r="763">
          <cell r="P763" t="str">
            <v/>
          </cell>
          <cell r="Q763" t="str">
            <v/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 t="str">
            <v/>
          </cell>
          <cell r="Q765" t="str">
            <v/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 t="str">
            <v/>
          </cell>
          <cell r="Q766" t="str">
            <v/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 t="str">
            <v/>
          </cell>
          <cell r="Q767" t="str">
            <v/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 t="str">
            <v/>
          </cell>
          <cell r="Q768" t="str">
            <v/>
          </cell>
        </row>
        <row r="769">
          <cell r="P769" t="str">
            <v/>
          </cell>
          <cell r="Q769" t="str">
            <v/>
          </cell>
        </row>
        <row r="770">
          <cell r="P770" t="str">
            <v/>
          </cell>
          <cell r="Q770" t="str">
            <v/>
          </cell>
        </row>
        <row r="771">
          <cell r="P771" t="str">
            <v/>
          </cell>
          <cell r="Q771" t="str">
            <v/>
          </cell>
        </row>
        <row r="772">
          <cell r="P772" t="str">
            <v/>
          </cell>
          <cell r="Q772" t="str">
            <v/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 t="str">
            <v/>
          </cell>
          <cell r="Q774" t="str">
            <v/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 t="str">
            <v/>
          </cell>
          <cell r="Q775" t="str">
            <v/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 t="str">
            <v/>
          </cell>
          <cell r="Q776" t="str">
            <v/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 t="str">
            <v/>
          </cell>
          <cell r="Q777" t="str">
            <v/>
          </cell>
        </row>
        <row r="778">
          <cell r="P778" t="str">
            <v/>
          </cell>
          <cell r="Q778" t="str">
            <v/>
          </cell>
        </row>
        <row r="779">
          <cell r="P779" t="str">
            <v/>
          </cell>
          <cell r="Q779" t="str">
            <v/>
          </cell>
        </row>
        <row r="780">
          <cell r="P780" t="str">
            <v/>
          </cell>
          <cell r="Q780" t="str">
            <v/>
          </cell>
        </row>
        <row r="781">
          <cell r="P781" t="str">
            <v/>
          </cell>
          <cell r="Q781" t="str">
            <v/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 t="str">
            <v/>
          </cell>
          <cell r="Q783" t="str">
            <v/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 t="str">
            <v/>
          </cell>
          <cell r="Q784" t="str">
            <v/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 t="str">
            <v/>
          </cell>
          <cell r="Q785" t="str">
            <v/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 t="str">
            <v/>
          </cell>
          <cell r="Q786" t="str">
            <v/>
          </cell>
        </row>
        <row r="787">
          <cell r="P787" t="str">
            <v/>
          </cell>
          <cell r="Q787" t="str">
            <v/>
          </cell>
        </row>
        <row r="788">
          <cell r="P788" t="str">
            <v/>
          </cell>
          <cell r="Q788" t="str">
            <v/>
          </cell>
        </row>
        <row r="789">
          <cell r="P789" t="str">
            <v/>
          </cell>
          <cell r="Q789" t="str">
            <v/>
          </cell>
        </row>
        <row r="790">
          <cell r="P790" t="str">
            <v/>
          </cell>
          <cell r="Q790" t="str">
            <v/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 t="str">
            <v/>
          </cell>
          <cell r="Q792" t="str">
            <v/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 t="str">
            <v/>
          </cell>
          <cell r="Q793" t="str">
            <v/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 t="str">
            <v/>
          </cell>
          <cell r="Q794" t="str">
            <v/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 t="str">
            <v/>
          </cell>
          <cell r="Q795" t="str">
            <v/>
          </cell>
        </row>
        <row r="796">
          <cell r="P796" t="str">
            <v/>
          </cell>
          <cell r="Q796" t="str">
            <v/>
          </cell>
        </row>
        <row r="797">
          <cell r="P797" t="str">
            <v/>
          </cell>
          <cell r="Q797" t="str">
            <v/>
          </cell>
        </row>
        <row r="798">
          <cell r="P798" t="str">
            <v/>
          </cell>
          <cell r="Q798" t="str">
            <v/>
          </cell>
        </row>
        <row r="799">
          <cell r="P799" t="str">
            <v/>
          </cell>
          <cell r="Q799" t="str">
            <v/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 t="str">
            <v/>
          </cell>
          <cell r="Q801" t="str">
            <v/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 t="str">
            <v/>
          </cell>
          <cell r="Q802" t="str">
            <v/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 t="str">
            <v/>
          </cell>
          <cell r="Q803" t="str">
            <v/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 t="str">
            <v/>
          </cell>
          <cell r="Q804" t="str">
            <v/>
          </cell>
        </row>
        <row r="805">
          <cell r="P805" t="str">
            <v/>
          </cell>
          <cell r="Q805" t="str">
            <v/>
          </cell>
        </row>
        <row r="806">
          <cell r="P806" t="str">
            <v/>
          </cell>
          <cell r="Q806" t="str">
            <v/>
          </cell>
        </row>
        <row r="807">
          <cell r="P807" t="str">
            <v/>
          </cell>
          <cell r="Q807" t="str">
            <v/>
          </cell>
        </row>
        <row r="808">
          <cell r="P808" t="str">
            <v/>
          </cell>
          <cell r="Q808" t="str">
            <v/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 t="str">
            <v/>
          </cell>
          <cell r="Q810" t="str">
            <v/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 t="str">
            <v/>
          </cell>
          <cell r="Q811" t="str">
            <v/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 t="str">
            <v/>
          </cell>
          <cell r="Q812" t="str">
            <v/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 t="str">
            <v/>
          </cell>
          <cell r="Q813" t="str">
            <v/>
          </cell>
        </row>
        <row r="814">
          <cell r="P814" t="str">
            <v/>
          </cell>
          <cell r="Q814" t="str">
            <v/>
          </cell>
        </row>
        <row r="815">
          <cell r="P815" t="str">
            <v/>
          </cell>
          <cell r="Q815" t="str">
            <v/>
          </cell>
        </row>
        <row r="816">
          <cell r="P816" t="str">
            <v/>
          </cell>
          <cell r="Q816" t="str">
            <v/>
          </cell>
        </row>
        <row r="817">
          <cell r="P817" t="str">
            <v/>
          </cell>
          <cell r="Q817" t="str">
            <v/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 t="str">
            <v/>
          </cell>
          <cell r="Q819" t="str">
            <v/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 t="str">
            <v/>
          </cell>
          <cell r="Q820" t="str">
            <v/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 t="str">
            <v/>
          </cell>
          <cell r="Q821" t="str">
            <v/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 t="str">
            <v/>
          </cell>
          <cell r="Q822" t="str">
            <v/>
          </cell>
        </row>
        <row r="823">
          <cell r="P823" t="str">
            <v/>
          </cell>
          <cell r="Q823" t="str">
            <v/>
          </cell>
        </row>
        <row r="824">
          <cell r="P824" t="str">
            <v/>
          </cell>
          <cell r="Q824" t="str">
            <v/>
          </cell>
        </row>
        <row r="825">
          <cell r="P825" t="str">
            <v/>
          </cell>
          <cell r="Q825" t="str">
            <v/>
          </cell>
        </row>
        <row r="826">
          <cell r="P826" t="str">
            <v/>
          </cell>
          <cell r="Q826" t="str">
            <v/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 t="str">
            <v/>
          </cell>
          <cell r="Q828" t="str">
            <v/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 t="str">
            <v/>
          </cell>
          <cell r="Q829" t="str">
            <v/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 t="str">
            <v/>
          </cell>
          <cell r="Q830" t="str">
            <v/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 t="str">
            <v/>
          </cell>
          <cell r="Q831" t="str">
            <v/>
          </cell>
        </row>
        <row r="832">
          <cell r="P832" t="str">
            <v/>
          </cell>
          <cell r="Q832" t="str">
            <v/>
          </cell>
        </row>
        <row r="833">
          <cell r="P833" t="str">
            <v/>
          </cell>
          <cell r="Q833" t="str">
            <v/>
          </cell>
        </row>
        <row r="834">
          <cell r="P834" t="str">
            <v/>
          </cell>
          <cell r="Q834" t="str">
            <v/>
          </cell>
        </row>
        <row r="835">
          <cell r="P835" t="str">
            <v/>
          </cell>
          <cell r="Q835" t="str">
            <v/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 t="str">
            <v/>
          </cell>
          <cell r="Q837" t="str">
            <v/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 t="str">
            <v/>
          </cell>
          <cell r="Q838" t="str">
            <v/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 t="str">
            <v/>
          </cell>
          <cell r="Q839" t="str">
            <v/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 t="str">
            <v/>
          </cell>
          <cell r="Q840" t="str">
            <v/>
          </cell>
        </row>
        <row r="841">
          <cell r="P841" t="str">
            <v/>
          </cell>
          <cell r="Q841" t="str">
            <v/>
          </cell>
        </row>
        <row r="842">
          <cell r="P842" t="str">
            <v/>
          </cell>
          <cell r="Q842" t="str">
            <v/>
          </cell>
        </row>
        <row r="843">
          <cell r="P843" t="str">
            <v/>
          </cell>
          <cell r="Q843" t="str">
            <v/>
          </cell>
        </row>
        <row r="844">
          <cell r="P844" t="str">
            <v/>
          </cell>
          <cell r="Q844" t="str">
            <v/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 t="str">
            <v/>
          </cell>
          <cell r="Q846" t="str">
            <v/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 t="str">
            <v/>
          </cell>
          <cell r="Q847" t="str">
            <v/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 t="str">
            <v/>
          </cell>
          <cell r="Q848" t="str">
            <v/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 t="str">
            <v/>
          </cell>
          <cell r="Q849" t="str">
            <v/>
          </cell>
        </row>
        <row r="850">
          <cell r="P850" t="str">
            <v/>
          </cell>
          <cell r="Q850" t="str">
            <v/>
          </cell>
        </row>
        <row r="851">
          <cell r="P851" t="str">
            <v/>
          </cell>
          <cell r="Q851" t="str">
            <v/>
          </cell>
        </row>
        <row r="852">
          <cell r="P852" t="str">
            <v/>
          </cell>
          <cell r="Q852" t="str">
            <v/>
          </cell>
        </row>
        <row r="853">
          <cell r="P853" t="str">
            <v/>
          </cell>
          <cell r="Q853" t="str">
            <v/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 t="str">
            <v/>
          </cell>
          <cell r="Q855" t="str">
            <v/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 t="str">
            <v/>
          </cell>
          <cell r="Q856" t="str">
            <v/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 t="str">
            <v/>
          </cell>
          <cell r="Q857" t="str">
            <v/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 t="str">
            <v/>
          </cell>
          <cell r="Q858" t="str">
            <v/>
          </cell>
        </row>
        <row r="859">
          <cell r="P859" t="str">
            <v/>
          </cell>
          <cell r="Q859" t="str">
            <v/>
          </cell>
        </row>
        <row r="860">
          <cell r="P860" t="str">
            <v/>
          </cell>
          <cell r="Q860" t="str">
            <v/>
          </cell>
        </row>
        <row r="861">
          <cell r="P861" t="str">
            <v/>
          </cell>
          <cell r="Q861" t="str">
            <v/>
          </cell>
        </row>
        <row r="862">
          <cell r="P862" t="str">
            <v/>
          </cell>
          <cell r="Q862" t="str">
            <v/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 t="str">
            <v/>
          </cell>
          <cell r="Q864" t="str">
            <v/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 t="str">
            <v/>
          </cell>
          <cell r="Q865" t="str">
            <v/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 t="str">
            <v/>
          </cell>
          <cell r="Q866" t="str">
            <v/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 t="str">
            <v/>
          </cell>
          <cell r="Q867" t="str">
            <v/>
          </cell>
        </row>
        <row r="868">
          <cell r="P868" t="str">
            <v/>
          </cell>
          <cell r="Q868" t="str">
            <v/>
          </cell>
        </row>
        <row r="869">
          <cell r="P869" t="str">
            <v/>
          </cell>
          <cell r="Q869" t="str">
            <v/>
          </cell>
        </row>
        <row r="870">
          <cell r="P870" t="str">
            <v/>
          </cell>
          <cell r="Q870" t="str">
            <v/>
          </cell>
        </row>
        <row r="871">
          <cell r="P871" t="str">
            <v/>
          </cell>
          <cell r="Q871" t="str">
            <v/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 t="str">
            <v/>
          </cell>
          <cell r="Q873" t="str">
            <v/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 t="str">
            <v/>
          </cell>
          <cell r="Q874" t="str">
            <v/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 t="str">
            <v/>
          </cell>
          <cell r="Q875" t="str">
            <v/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 t="str">
            <v/>
          </cell>
          <cell r="Q876" t="str">
            <v/>
          </cell>
        </row>
        <row r="877">
          <cell r="P877" t="str">
            <v/>
          </cell>
          <cell r="Q877" t="str">
            <v/>
          </cell>
        </row>
        <row r="878">
          <cell r="P878" t="str">
            <v/>
          </cell>
          <cell r="Q878" t="str">
            <v/>
          </cell>
        </row>
        <row r="879">
          <cell r="P879" t="str">
            <v/>
          </cell>
          <cell r="Q879" t="str">
            <v/>
          </cell>
        </row>
        <row r="880">
          <cell r="P880" t="str">
            <v/>
          </cell>
          <cell r="Q880" t="str">
            <v/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 t="str">
            <v/>
          </cell>
          <cell r="Q882" t="str">
            <v/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 t="str">
            <v/>
          </cell>
          <cell r="Q883" t="str">
            <v/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 t="str">
            <v/>
          </cell>
          <cell r="Q884" t="str">
            <v/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 t="str">
            <v/>
          </cell>
          <cell r="Q885" t="str">
            <v/>
          </cell>
        </row>
        <row r="886">
          <cell r="P886" t="str">
            <v/>
          </cell>
          <cell r="Q886" t="str">
            <v/>
          </cell>
        </row>
        <row r="887">
          <cell r="P887" t="str">
            <v/>
          </cell>
          <cell r="Q887" t="str">
            <v/>
          </cell>
        </row>
        <row r="888">
          <cell r="P888" t="str">
            <v/>
          </cell>
          <cell r="Q888" t="str">
            <v/>
          </cell>
        </row>
        <row r="889">
          <cell r="P889" t="str">
            <v/>
          </cell>
          <cell r="Q889" t="str">
            <v/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 t="str">
            <v/>
          </cell>
          <cell r="Q891" t="str">
            <v/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 t="str">
            <v/>
          </cell>
          <cell r="Q892" t="str">
            <v/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 t="str">
            <v/>
          </cell>
          <cell r="Q893" t="str">
            <v/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 t="str">
            <v/>
          </cell>
          <cell r="Q894" t="str">
            <v/>
          </cell>
        </row>
        <row r="895">
          <cell r="P895" t="str">
            <v/>
          </cell>
          <cell r="Q895" t="str">
            <v/>
          </cell>
        </row>
        <row r="896">
          <cell r="P896" t="str">
            <v/>
          </cell>
          <cell r="Q896" t="str">
            <v/>
          </cell>
        </row>
        <row r="897">
          <cell r="P897" t="str">
            <v/>
          </cell>
          <cell r="Q897" t="str">
            <v/>
          </cell>
        </row>
        <row r="898">
          <cell r="P898" t="str">
            <v/>
          </cell>
          <cell r="Q898" t="str">
            <v/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 t="str">
            <v/>
          </cell>
          <cell r="Q900" t="str">
            <v/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 t="str">
            <v/>
          </cell>
          <cell r="Q901" t="str">
            <v/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 t="str">
            <v/>
          </cell>
          <cell r="Q902" t="str">
            <v/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 t="str">
            <v/>
          </cell>
          <cell r="Q903" t="str">
            <v/>
          </cell>
        </row>
        <row r="904">
          <cell r="P904" t="str">
            <v/>
          </cell>
          <cell r="Q904" t="str">
            <v/>
          </cell>
        </row>
        <row r="905">
          <cell r="P905" t="str">
            <v/>
          </cell>
          <cell r="Q905" t="str">
            <v/>
          </cell>
        </row>
        <row r="906">
          <cell r="P906" t="str">
            <v/>
          </cell>
          <cell r="Q906" t="str">
            <v/>
          </cell>
        </row>
        <row r="907">
          <cell r="P907" t="str">
            <v/>
          </cell>
          <cell r="Q907" t="str">
            <v/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 t="str">
            <v/>
          </cell>
          <cell r="Q909" t="str">
            <v/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 t="str">
            <v/>
          </cell>
          <cell r="Q910" t="str">
            <v/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 t="str">
            <v/>
          </cell>
          <cell r="Q911" t="str">
            <v/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 t="str">
            <v/>
          </cell>
          <cell r="Q912" t="str">
            <v/>
          </cell>
        </row>
        <row r="913">
          <cell r="P913" t="str">
            <v/>
          </cell>
          <cell r="Q913" t="str">
            <v/>
          </cell>
        </row>
        <row r="914">
          <cell r="P914" t="str">
            <v/>
          </cell>
          <cell r="Q914" t="str">
            <v/>
          </cell>
        </row>
        <row r="915">
          <cell r="P915" t="str">
            <v/>
          </cell>
          <cell r="Q915" t="str">
            <v/>
          </cell>
        </row>
        <row r="916">
          <cell r="P916" t="str">
            <v/>
          </cell>
          <cell r="Q916" t="str">
            <v/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 t="str">
            <v/>
          </cell>
          <cell r="Q918" t="str">
            <v/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 t="str">
            <v/>
          </cell>
          <cell r="Q919" t="str">
            <v/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 t="str">
            <v/>
          </cell>
          <cell r="Q920" t="str">
            <v/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 t="str">
            <v/>
          </cell>
          <cell r="Q921" t="str">
            <v/>
          </cell>
        </row>
        <row r="922">
          <cell r="P922" t="str">
            <v/>
          </cell>
          <cell r="Q922" t="str">
            <v/>
          </cell>
        </row>
        <row r="923">
          <cell r="P923" t="str">
            <v/>
          </cell>
          <cell r="Q923" t="str">
            <v/>
          </cell>
        </row>
        <row r="924">
          <cell r="P924" t="str">
            <v/>
          </cell>
          <cell r="Q924" t="str">
            <v/>
          </cell>
        </row>
        <row r="925">
          <cell r="P925" t="str">
            <v/>
          </cell>
          <cell r="Q925" t="str">
            <v/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 t="str">
            <v/>
          </cell>
          <cell r="Q927" t="str">
            <v/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 t="str">
            <v/>
          </cell>
          <cell r="Q928" t="str">
            <v/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 t="str">
            <v/>
          </cell>
          <cell r="Q929" t="str">
            <v/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 t="str">
            <v/>
          </cell>
          <cell r="Q930" t="str">
            <v/>
          </cell>
        </row>
        <row r="931">
          <cell r="P931" t="str">
            <v/>
          </cell>
          <cell r="Q931" t="str">
            <v/>
          </cell>
        </row>
        <row r="932">
          <cell r="P932" t="str">
            <v/>
          </cell>
          <cell r="Q932" t="str">
            <v/>
          </cell>
        </row>
        <row r="933">
          <cell r="P933" t="str">
            <v/>
          </cell>
          <cell r="Q933" t="str">
            <v/>
          </cell>
        </row>
        <row r="934">
          <cell r="P934" t="str">
            <v/>
          </cell>
          <cell r="Q934" t="str">
            <v/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 t="str">
            <v/>
          </cell>
          <cell r="Q936" t="str">
            <v/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 t="str">
            <v/>
          </cell>
          <cell r="Q937" t="str">
            <v/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 t="str">
            <v/>
          </cell>
          <cell r="Q938" t="str">
            <v/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 t="str">
            <v/>
          </cell>
          <cell r="Q939" t="str">
            <v/>
          </cell>
        </row>
        <row r="940">
          <cell r="P940" t="str">
            <v/>
          </cell>
          <cell r="Q940" t="str">
            <v/>
          </cell>
        </row>
        <row r="941">
          <cell r="P941" t="str">
            <v/>
          </cell>
          <cell r="Q941" t="str">
            <v/>
          </cell>
        </row>
        <row r="942">
          <cell r="P942" t="str">
            <v/>
          </cell>
          <cell r="Q942" t="str">
            <v/>
          </cell>
        </row>
        <row r="943">
          <cell r="P943" t="str">
            <v/>
          </cell>
          <cell r="Q943" t="str">
            <v/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 t="str">
            <v/>
          </cell>
          <cell r="Q945" t="str">
            <v/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 t="str">
            <v/>
          </cell>
          <cell r="Q946" t="str">
            <v/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 t="str">
            <v/>
          </cell>
          <cell r="Q947" t="str">
            <v/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 t="str">
            <v/>
          </cell>
          <cell r="Q948" t="str">
            <v/>
          </cell>
        </row>
        <row r="949">
          <cell r="P949" t="str">
            <v/>
          </cell>
          <cell r="Q949" t="str">
            <v/>
          </cell>
        </row>
        <row r="950">
          <cell r="P950" t="str">
            <v/>
          </cell>
          <cell r="Q950" t="str">
            <v/>
          </cell>
        </row>
        <row r="951">
          <cell r="P951" t="str">
            <v/>
          </cell>
          <cell r="Q951" t="str">
            <v/>
          </cell>
        </row>
        <row r="952">
          <cell r="P952" t="str">
            <v/>
          </cell>
          <cell r="Q952" t="str">
            <v/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 t="str">
            <v/>
          </cell>
          <cell r="Q954" t="str">
            <v/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 t="str">
            <v/>
          </cell>
          <cell r="Q955" t="str">
            <v/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 t="str">
            <v/>
          </cell>
          <cell r="Q956" t="str">
            <v/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 t="str">
            <v/>
          </cell>
          <cell r="Q957" t="str">
            <v/>
          </cell>
        </row>
        <row r="958">
          <cell r="P958" t="str">
            <v/>
          </cell>
          <cell r="Q958" t="str">
            <v/>
          </cell>
        </row>
        <row r="959">
          <cell r="P959" t="str">
            <v/>
          </cell>
          <cell r="Q959" t="str">
            <v/>
          </cell>
        </row>
        <row r="960">
          <cell r="P960" t="str">
            <v/>
          </cell>
          <cell r="Q960" t="str">
            <v/>
          </cell>
        </row>
        <row r="961">
          <cell r="P961" t="str">
            <v/>
          </cell>
          <cell r="Q961" t="str">
            <v/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 t="str">
            <v/>
          </cell>
          <cell r="Q963" t="str">
            <v/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 t="str">
            <v/>
          </cell>
          <cell r="Q964" t="str">
            <v/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 t="str">
            <v/>
          </cell>
          <cell r="Q965" t="str">
            <v/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 t="str">
            <v/>
          </cell>
          <cell r="Q966" t="str">
            <v/>
          </cell>
        </row>
        <row r="967">
          <cell r="P967" t="str">
            <v/>
          </cell>
          <cell r="Q967" t="str">
            <v/>
          </cell>
        </row>
        <row r="968">
          <cell r="P968" t="str">
            <v/>
          </cell>
          <cell r="Q968" t="str">
            <v/>
          </cell>
        </row>
        <row r="969">
          <cell r="P969" t="str">
            <v/>
          </cell>
          <cell r="Q969" t="str">
            <v/>
          </cell>
        </row>
        <row r="970">
          <cell r="P970" t="str">
            <v/>
          </cell>
          <cell r="Q970" t="str">
            <v/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 t="str">
            <v/>
          </cell>
          <cell r="Q972" t="str">
            <v/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 t="str">
            <v/>
          </cell>
          <cell r="Q973" t="str">
            <v/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 t="str">
            <v/>
          </cell>
          <cell r="Q974" t="str">
            <v/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 t="str">
            <v/>
          </cell>
          <cell r="Q975" t="str">
            <v/>
          </cell>
        </row>
        <row r="976">
          <cell r="P976" t="str">
            <v/>
          </cell>
          <cell r="Q976" t="str">
            <v/>
          </cell>
        </row>
        <row r="977">
          <cell r="P977" t="str">
            <v/>
          </cell>
          <cell r="Q977" t="str">
            <v/>
          </cell>
        </row>
        <row r="978">
          <cell r="P978" t="str">
            <v/>
          </cell>
          <cell r="Q978" t="str">
            <v/>
          </cell>
        </row>
        <row r="979">
          <cell r="P979" t="str">
            <v/>
          </cell>
          <cell r="Q979" t="str">
            <v/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 t="str">
            <v/>
          </cell>
          <cell r="Q981" t="str">
            <v/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 t="str">
            <v/>
          </cell>
          <cell r="Q982" t="str">
            <v/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 t="str">
            <v/>
          </cell>
          <cell r="Q983" t="str">
            <v/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 t="str">
            <v/>
          </cell>
          <cell r="Q984" t="str">
            <v/>
          </cell>
        </row>
        <row r="985">
          <cell r="P985" t="str">
            <v/>
          </cell>
          <cell r="Q985" t="str">
            <v/>
          </cell>
        </row>
        <row r="986">
          <cell r="P986" t="str">
            <v/>
          </cell>
          <cell r="Q986" t="str">
            <v/>
          </cell>
        </row>
        <row r="987">
          <cell r="P987" t="str">
            <v/>
          </cell>
          <cell r="Q987" t="str">
            <v/>
          </cell>
        </row>
        <row r="988">
          <cell r="P988" t="str">
            <v/>
          </cell>
          <cell r="Q988" t="str">
            <v/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 t="str">
            <v/>
          </cell>
          <cell r="Q990" t="str">
            <v/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 t="str">
            <v/>
          </cell>
          <cell r="Q991" t="str">
            <v/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 t="str">
            <v/>
          </cell>
          <cell r="Q992" t="str">
            <v/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 t="str">
            <v/>
          </cell>
          <cell r="Q993" t="str">
            <v/>
          </cell>
        </row>
        <row r="994">
          <cell r="P994" t="str">
            <v/>
          </cell>
          <cell r="Q994" t="str">
            <v/>
          </cell>
        </row>
        <row r="995">
          <cell r="P995" t="str">
            <v/>
          </cell>
          <cell r="Q995" t="str">
            <v/>
          </cell>
        </row>
        <row r="996">
          <cell r="P996" t="str">
            <v/>
          </cell>
          <cell r="Q996" t="str">
            <v/>
          </cell>
        </row>
        <row r="997">
          <cell r="P997" t="str">
            <v/>
          </cell>
          <cell r="Q997" t="str">
            <v/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 t="str">
            <v/>
          </cell>
          <cell r="Q999" t="str">
            <v/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 t="str">
            <v/>
          </cell>
          <cell r="Q1000" t="str">
            <v/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 t="str">
            <v/>
          </cell>
          <cell r="Q1001" t="str">
            <v/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 t="str">
            <v/>
          </cell>
          <cell r="Q1002" t="str">
            <v/>
          </cell>
        </row>
        <row r="1003">
          <cell r="P1003" t="str">
            <v/>
          </cell>
          <cell r="Q1003" t="str">
            <v/>
          </cell>
        </row>
        <row r="1004">
          <cell r="P1004" t="str">
            <v/>
          </cell>
          <cell r="Q1004" t="str">
            <v/>
          </cell>
        </row>
        <row r="1005">
          <cell r="P1005" t="str">
            <v/>
          </cell>
          <cell r="Q1005" t="str">
            <v/>
          </cell>
        </row>
        <row r="1006">
          <cell r="P1006" t="str">
            <v/>
          </cell>
          <cell r="Q1006" t="str">
            <v/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 t="str">
            <v/>
          </cell>
          <cell r="Q1008" t="str">
            <v/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 t="str">
            <v/>
          </cell>
          <cell r="Q1009" t="str">
            <v/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 t="str">
            <v/>
          </cell>
          <cell r="Q1010" t="str">
            <v/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 t="str">
            <v/>
          </cell>
          <cell r="Q1011" t="str">
            <v/>
          </cell>
        </row>
        <row r="1012">
          <cell r="P1012" t="str">
            <v/>
          </cell>
          <cell r="Q1012" t="str">
            <v/>
          </cell>
        </row>
        <row r="1013">
          <cell r="P1013" t="str">
            <v/>
          </cell>
          <cell r="Q1013" t="str">
            <v/>
          </cell>
        </row>
        <row r="1014">
          <cell r="P1014" t="str">
            <v/>
          </cell>
          <cell r="Q1014" t="str">
            <v/>
          </cell>
        </row>
        <row r="1015">
          <cell r="P1015" t="str">
            <v/>
          </cell>
          <cell r="Q1015" t="str">
            <v/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 t="str">
            <v/>
          </cell>
          <cell r="Q1017" t="str">
            <v/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 t="str">
            <v/>
          </cell>
          <cell r="Q1018" t="str">
            <v/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 t="str">
            <v/>
          </cell>
          <cell r="Q1019" t="str">
            <v/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 t="str">
            <v/>
          </cell>
          <cell r="Q1020" t="str">
            <v/>
          </cell>
        </row>
        <row r="1021">
          <cell r="P1021" t="str">
            <v/>
          </cell>
          <cell r="Q1021" t="str">
            <v/>
          </cell>
        </row>
        <row r="1022">
          <cell r="P1022" t="str">
            <v/>
          </cell>
          <cell r="Q1022" t="str">
            <v/>
          </cell>
        </row>
        <row r="1023">
          <cell r="P1023" t="str">
            <v/>
          </cell>
          <cell r="Q1023" t="str">
            <v/>
          </cell>
        </row>
        <row r="1024">
          <cell r="P1024" t="str">
            <v/>
          </cell>
          <cell r="Q1024" t="str">
            <v/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 t="str">
            <v/>
          </cell>
          <cell r="Q1026" t="str">
            <v/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 t="str">
            <v/>
          </cell>
          <cell r="Q1027" t="str">
            <v/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 t="str">
            <v/>
          </cell>
          <cell r="Q1028" t="str">
            <v/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 t="str">
            <v/>
          </cell>
          <cell r="Q1029" t="str">
            <v/>
          </cell>
        </row>
        <row r="1030">
          <cell r="P1030" t="str">
            <v/>
          </cell>
          <cell r="Q1030" t="str">
            <v/>
          </cell>
        </row>
        <row r="1031">
          <cell r="P1031" t="str">
            <v/>
          </cell>
          <cell r="Q1031" t="str">
            <v/>
          </cell>
        </row>
        <row r="1032">
          <cell r="P1032" t="str">
            <v/>
          </cell>
          <cell r="Q1032" t="str">
            <v/>
          </cell>
        </row>
        <row r="1033">
          <cell r="P1033" t="str">
            <v/>
          </cell>
          <cell r="Q1033" t="str">
            <v/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 t="str">
            <v/>
          </cell>
          <cell r="Q1035" t="str">
            <v/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 t="str">
            <v/>
          </cell>
          <cell r="Q1036" t="str">
            <v/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 t="str">
            <v/>
          </cell>
          <cell r="Q1037" t="str">
            <v/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 t="str">
            <v/>
          </cell>
          <cell r="Q1038" t="str">
            <v/>
          </cell>
        </row>
        <row r="1039">
          <cell r="P1039" t="str">
            <v/>
          </cell>
          <cell r="Q1039" t="str">
            <v/>
          </cell>
        </row>
        <row r="1040">
          <cell r="P1040" t="str">
            <v/>
          </cell>
          <cell r="Q1040" t="str">
            <v/>
          </cell>
        </row>
        <row r="1041">
          <cell r="P1041" t="str">
            <v/>
          </cell>
          <cell r="Q1041" t="str">
            <v/>
          </cell>
        </row>
        <row r="1042">
          <cell r="P1042" t="str">
            <v/>
          </cell>
          <cell r="Q1042" t="str">
            <v/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 t="str">
            <v/>
          </cell>
          <cell r="Q1044" t="str">
            <v/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 t="str">
            <v/>
          </cell>
          <cell r="Q1045" t="str">
            <v/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 t="str">
            <v/>
          </cell>
          <cell r="Q1046" t="str">
            <v/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 t="str">
            <v/>
          </cell>
          <cell r="Q1047" t="str">
            <v/>
          </cell>
        </row>
        <row r="1048">
          <cell r="P1048" t="str">
            <v/>
          </cell>
          <cell r="Q1048" t="str">
            <v/>
          </cell>
        </row>
        <row r="1049">
          <cell r="P1049" t="str">
            <v/>
          </cell>
          <cell r="Q1049" t="str">
            <v/>
          </cell>
        </row>
        <row r="1050">
          <cell r="P1050" t="str">
            <v/>
          </cell>
          <cell r="Q1050" t="str">
            <v/>
          </cell>
        </row>
        <row r="1051">
          <cell r="P1051" t="str">
            <v/>
          </cell>
          <cell r="Q1051" t="str">
            <v/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 t="str">
            <v/>
          </cell>
          <cell r="Q1053" t="str">
            <v/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 t="str">
            <v/>
          </cell>
          <cell r="Q1054" t="str">
            <v/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 t="str">
            <v/>
          </cell>
          <cell r="Q1055" t="str">
            <v/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 t="str">
            <v/>
          </cell>
          <cell r="Q1056" t="str">
            <v/>
          </cell>
        </row>
        <row r="1057">
          <cell r="P1057" t="str">
            <v/>
          </cell>
          <cell r="Q1057" t="str">
            <v/>
          </cell>
        </row>
        <row r="1058">
          <cell r="P1058" t="str">
            <v/>
          </cell>
          <cell r="Q1058" t="str">
            <v/>
          </cell>
        </row>
        <row r="1059">
          <cell r="P1059" t="str">
            <v/>
          </cell>
          <cell r="Q1059" t="str">
            <v/>
          </cell>
        </row>
        <row r="1060">
          <cell r="P1060" t="str">
            <v/>
          </cell>
          <cell r="Q1060" t="str">
            <v/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 t="str">
            <v/>
          </cell>
          <cell r="Q1062" t="str">
            <v/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 t="str">
            <v/>
          </cell>
          <cell r="Q1063" t="str">
            <v/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 t="str">
            <v/>
          </cell>
          <cell r="Q1064" t="str">
            <v/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 t="str">
            <v/>
          </cell>
          <cell r="Q1065" t="str">
            <v/>
          </cell>
        </row>
        <row r="1066">
          <cell r="P1066" t="str">
            <v/>
          </cell>
          <cell r="Q1066" t="str">
            <v/>
          </cell>
        </row>
        <row r="1067">
          <cell r="P1067" t="str">
            <v/>
          </cell>
          <cell r="Q1067" t="str">
            <v/>
          </cell>
        </row>
        <row r="1068">
          <cell r="P1068" t="str">
            <v/>
          </cell>
          <cell r="Q1068" t="str">
            <v/>
          </cell>
        </row>
        <row r="1069">
          <cell r="P1069" t="str">
            <v/>
          </cell>
          <cell r="Q1069" t="str">
            <v/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 t="str">
            <v/>
          </cell>
          <cell r="Q1071" t="str">
            <v/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 t="str">
            <v/>
          </cell>
          <cell r="Q1072" t="str">
            <v/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 t="str">
            <v/>
          </cell>
          <cell r="Q1073" t="str">
            <v/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 t="str">
            <v/>
          </cell>
          <cell r="Q1074" t="str">
            <v/>
          </cell>
        </row>
        <row r="1075">
          <cell r="P1075" t="str">
            <v/>
          </cell>
          <cell r="Q1075" t="str">
            <v/>
          </cell>
        </row>
        <row r="1076">
          <cell r="P1076" t="str">
            <v/>
          </cell>
          <cell r="Q1076" t="str">
            <v/>
          </cell>
        </row>
        <row r="1077">
          <cell r="P1077" t="str">
            <v/>
          </cell>
          <cell r="Q1077" t="str">
            <v/>
          </cell>
        </row>
        <row r="1078">
          <cell r="P1078" t="str">
            <v/>
          </cell>
          <cell r="Q1078" t="str">
            <v/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 t="str">
            <v/>
          </cell>
          <cell r="Q1080" t="str">
            <v/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 t="str">
            <v/>
          </cell>
          <cell r="Q1081" t="str">
            <v/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 t="str">
            <v/>
          </cell>
          <cell r="Q1082" t="str">
            <v/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 t="str">
            <v/>
          </cell>
          <cell r="Q1083" t="str">
            <v/>
          </cell>
        </row>
        <row r="1084">
          <cell r="P1084" t="str">
            <v/>
          </cell>
          <cell r="Q1084" t="str">
            <v/>
          </cell>
        </row>
        <row r="1085">
          <cell r="P1085" t="str">
            <v/>
          </cell>
          <cell r="Q1085" t="str">
            <v/>
          </cell>
        </row>
        <row r="1086">
          <cell r="P1086" t="str">
            <v/>
          </cell>
          <cell r="Q1086" t="str">
            <v/>
          </cell>
        </row>
        <row r="1087">
          <cell r="P1087" t="str">
            <v/>
          </cell>
          <cell r="Q1087" t="str">
            <v/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 t="str">
            <v/>
          </cell>
          <cell r="Q1089" t="str">
            <v/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 t="str">
            <v/>
          </cell>
          <cell r="Q1090" t="str">
            <v/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 t="str">
            <v/>
          </cell>
          <cell r="Q1091" t="str">
            <v/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 t="str">
            <v/>
          </cell>
          <cell r="Q1092" t="str">
            <v/>
          </cell>
        </row>
        <row r="1093">
          <cell r="P1093" t="str">
            <v/>
          </cell>
          <cell r="Q1093" t="str">
            <v/>
          </cell>
        </row>
        <row r="1094">
          <cell r="P1094" t="str">
            <v/>
          </cell>
          <cell r="Q1094" t="str">
            <v/>
          </cell>
        </row>
        <row r="1095">
          <cell r="P1095" t="str">
            <v/>
          </cell>
          <cell r="Q1095" t="str">
            <v/>
          </cell>
        </row>
        <row r="1096">
          <cell r="P1096" t="str">
            <v/>
          </cell>
          <cell r="Q1096" t="str">
            <v/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 t="str">
            <v/>
          </cell>
          <cell r="Q1098" t="str">
            <v/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 t="str">
            <v/>
          </cell>
          <cell r="Q1099" t="str">
            <v/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 t="str">
            <v/>
          </cell>
          <cell r="Q1100" t="str">
            <v/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 t="str">
            <v/>
          </cell>
          <cell r="Q1101" t="str">
            <v/>
          </cell>
        </row>
        <row r="1102">
          <cell r="P1102" t="str">
            <v/>
          </cell>
          <cell r="Q1102" t="str">
            <v/>
          </cell>
        </row>
        <row r="1103">
          <cell r="P1103" t="str">
            <v/>
          </cell>
          <cell r="Q1103" t="str">
            <v/>
          </cell>
        </row>
        <row r="1104">
          <cell r="P1104" t="str">
            <v/>
          </cell>
          <cell r="Q1104" t="str">
            <v/>
          </cell>
        </row>
        <row r="1105">
          <cell r="P1105" t="str">
            <v/>
          </cell>
          <cell r="Q1105" t="str">
            <v/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 t="str">
            <v/>
          </cell>
          <cell r="Q1107" t="str">
            <v/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 t="str">
            <v/>
          </cell>
          <cell r="Q1108" t="str">
            <v/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 t="str">
            <v/>
          </cell>
          <cell r="Q1109" t="str">
            <v/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 t="str">
            <v/>
          </cell>
          <cell r="Q1110" t="str">
            <v/>
          </cell>
        </row>
        <row r="1111">
          <cell r="P1111" t="str">
            <v/>
          </cell>
          <cell r="Q1111" t="str">
            <v/>
          </cell>
        </row>
        <row r="1112">
          <cell r="P1112" t="str">
            <v/>
          </cell>
          <cell r="Q1112" t="str">
            <v/>
          </cell>
        </row>
        <row r="1113">
          <cell r="P1113" t="str">
            <v/>
          </cell>
          <cell r="Q1113" t="str">
            <v/>
          </cell>
        </row>
        <row r="1114">
          <cell r="P1114" t="str">
            <v/>
          </cell>
          <cell r="Q1114" t="str">
            <v/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 t="str">
            <v/>
          </cell>
          <cell r="Q1116" t="str">
            <v/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 t="str">
            <v/>
          </cell>
          <cell r="Q1117" t="str">
            <v/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 t="str">
            <v/>
          </cell>
          <cell r="Q1118" t="str">
            <v/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 t="str">
            <v/>
          </cell>
          <cell r="Q1119" t="str">
            <v/>
          </cell>
        </row>
        <row r="1120">
          <cell r="P1120" t="str">
            <v/>
          </cell>
          <cell r="Q1120" t="str">
            <v/>
          </cell>
        </row>
        <row r="1121">
          <cell r="P1121" t="str">
            <v/>
          </cell>
          <cell r="Q1121" t="str">
            <v/>
          </cell>
        </row>
        <row r="1122">
          <cell r="P1122" t="str">
            <v/>
          </cell>
          <cell r="Q1122" t="str">
            <v/>
          </cell>
        </row>
        <row r="1123">
          <cell r="P1123" t="str">
            <v/>
          </cell>
          <cell r="Q1123" t="str">
            <v/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 t="str">
            <v/>
          </cell>
          <cell r="Q1125" t="str">
            <v/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 t="str">
            <v/>
          </cell>
          <cell r="Q1126" t="str">
            <v/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 t="str">
            <v/>
          </cell>
          <cell r="Q1127" t="str">
            <v/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 t="str">
            <v/>
          </cell>
          <cell r="Q1128" t="str">
            <v/>
          </cell>
        </row>
        <row r="1129">
          <cell r="P1129" t="str">
            <v/>
          </cell>
          <cell r="Q1129" t="str">
            <v/>
          </cell>
        </row>
        <row r="1130">
          <cell r="P1130" t="str">
            <v/>
          </cell>
          <cell r="Q1130" t="str">
            <v/>
          </cell>
        </row>
        <row r="1131">
          <cell r="P1131" t="str">
            <v/>
          </cell>
          <cell r="Q1131" t="str">
            <v/>
          </cell>
        </row>
        <row r="1132">
          <cell r="P1132" t="str">
            <v/>
          </cell>
          <cell r="Q1132" t="str">
            <v/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 t="str">
            <v/>
          </cell>
          <cell r="Q1134" t="str">
            <v/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 t="str">
            <v/>
          </cell>
          <cell r="Q1135" t="str">
            <v/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 t="str">
            <v/>
          </cell>
          <cell r="Q1136" t="str">
            <v/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 t="str">
            <v/>
          </cell>
          <cell r="Q1137" t="str">
            <v/>
          </cell>
        </row>
        <row r="1138">
          <cell r="P1138" t="str">
            <v/>
          </cell>
          <cell r="Q1138" t="str">
            <v/>
          </cell>
        </row>
        <row r="1139">
          <cell r="P1139" t="str">
            <v/>
          </cell>
          <cell r="Q1139" t="str">
            <v/>
          </cell>
        </row>
        <row r="1140">
          <cell r="P1140" t="str">
            <v/>
          </cell>
          <cell r="Q1140" t="str">
            <v/>
          </cell>
        </row>
        <row r="1141">
          <cell r="P1141" t="str">
            <v/>
          </cell>
          <cell r="Q1141" t="str">
            <v/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 t="str">
            <v/>
          </cell>
          <cell r="Q1152" t="str">
            <v/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 t="str">
            <v/>
          </cell>
          <cell r="Q1153" t="str">
            <v/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 t="str">
            <v/>
          </cell>
          <cell r="Q1154" t="str">
            <v/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 t="str">
            <v/>
          </cell>
          <cell r="Q1155" t="str">
            <v/>
          </cell>
        </row>
        <row r="1156">
          <cell r="P1156" t="str">
            <v/>
          </cell>
          <cell r="Q1156" t="str">
            <v/>
          </cell>
        </row>
        <row r="1157">
          <cell r="P1157" t="str">
            <v/>
          </cell>
          <cell r="Q1157" t="str">
            <v/>
          </cell>
        </row>
        <row r="1158">
          <cell r="P1158" t="str">
            <v/>
          </cell>
          <cell r="Q1158" t="str">
            <v/>
          </cell>
        </row>
        <row r="1159">
          <cell r="P1159" t="str">
            <v/>
          </cell>
          <cell r="Q1159" t="str">
            <v/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 t="str">
            <v/>
          </cell>
          <cell r="Q1161" t="str">
            <v/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 t="str">
            <v/>
          </cell>
          <cell r="Q1162" t="str">
            <v/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 t="str">
            <v/>
          </cell>
          <cell r="Q1163" t="str">
            <v/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 t="str">
            <v/>
          </cell>
          <cell r="Q1164" t="str">
            <v/>
          </cell>
        </row>
        <row r="1165">
          <cell r="P1165" t="str">
            <v/>
          </cell>
          <cell r="Q1165" t="str">
            <v/>
          </cell>
        </row>
        <row r="1166">
          <cell r="P1166" t="str">
            <v/>
          </cell>
          <cell r="Q1166" t="str">
            <v/>
          </cell>
        </row>
        <row r="1167">
          <cell r="P1167" t="str">
            <v/>
          </cell>
          <cell r="Q1167" t="str">
            <v/>
          </cell>
        </row>
        <row r="1168">
          <cell r="P1168" t="str">
            <v/>
          </cell>
          <cell r="Q1168" t="str">
            <v/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 t="str">
            <v/>
          </cell>
          <cell r="Q1170" t="str">
            <v/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 t="str">
            <v/>
          </cell>
          <cell r="Q1171" t="str">
            <v/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 t="str">
            <v/>
          </cell>
          <cell r="Q1172" t="str">
            <v/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 t="str">
            <v/>
          </cell>
          <cell r="Q1173" t="str">
            <v/>
          </cell>
        </row>
        <row r="1174">
          <cell r="P1174" t="str">
            <v/>
          </cell>
          <cell r="Q1174" t="str">
            <v/>
          </cell>
        </row>
        <row r="1175">
          <cell r="P1175" t="str">
            <v/>
          </cell>
          <cell r="Q1175" t="str">
            <v/>
          </cell>
        </row>
        <row r="1176">
          <cell r="P1176" t="str">
            <v/>
          </cell>
          <cell r="Q1176" t="str">
            <v/>
          </cell>
        </row>
        <row r="1177">
          <cell r="P1177" t="str">
            <v/>
          </cell>
          <cell r="Q1177" t="str">
            <v/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 t="str">
            <v/>
          </cell>
          <cell r="Q1179" t="str">
            <v/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 t="str">
            <v/>
          </cell>
          <cell r="Q1180" t="str">
            <v/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 t="str">
            <v/>
          </cell>
          <cell r="Q1181" t="str">
            <v/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 t="str">
            <v/>
          </cell>
          <cell r="Q1182" t="str">
            <v/>
          </cell>
        </row>
        <row r="1183">
          <cell r="P1183" t="str">
            <v/>
          </cell>
          <cell r="Q1183" t="str">
            <v/>
          </cell>
        </row>
        <row r="1184">
          <cell r="P1184" t="str">
            <v/>
          </cell>
          <cell r="Q1184" t="str">
            <v/>
          </cell>
        </row>
        <row r="1185">
          <cell r="P1185" t="str">
            <v/>
          </cell>
          <cell r="Q1185" t="str">
            <v/>
          </cell>
        </row>
        <row r="1186">
          <cell r="P1186" t="str">
            <v/>
          </cell>
          <cell r="Q1186" t="str">
            <v/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 t="str">
            <v/>
          </cell>
          <cell r="Q1188" t="str">
            <v/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 t="str">
            <v/>
          </cell>
          <cell r="Q1189" t="str">
            <v/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 t="str">
            <v/>
          </cell>
          <cell r="Q1190" t="str">
            <v/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 t="str">
            <v/>
          </cell>
          <cell r="Q1191" t="str">
            <v/>
          </cell>
        </row>
        <row r="1192">
          <cell r="P1192" t="str">
            <v/>
          </cell>
          <cell r="Q1192" t="str">
            <v/>
          </cell>
        </row>
        <row r="1193">
          <cell r="P1193" t="str">
            <v/>
          </cell>
          <cell r="Q1193" t="str">
            <v/>
          </cell>
        </row>
        <row r="1194">
          <cell r="P1194" t="str">
            <v/>
          </cell>
          <cell r="Q1194" t="str">
            <v/>
          </cell>
        </row>
        <row r="1195">
          <cell r="P1195" t="str">
            <v/>
          </cell>
          <cell r="Q1195" t="str">
            <v/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 t="str">
            <v/>
          </cell>
          <cell r="Q1197" t="str">
            <v/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 t="str">
            <v/>
          </cell>
          <cell r="Q1198" t="str">
            <v/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 t="str">
            <v/>
          </cell>
          <cell r="Q1199" t="str">
            <v/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 t="str">
            <v/>
          </cell>
          <cell r="Q1200" t="str">
            <v/>
          </cell>
        </row>
        <row r="1201">
          <cell r="P1201" t="str">
            <v/>
          </cell>
          <cell r="Q1201" t="str">
            <v/>
          </cell>
        </row>
        <row r="1202">
          <cell r="P1202" t="str">
            <v/>
          </cell>
          <cell r="Q1202" t="str">
            <v/>
          </cell>
        </row>
        <row r="1203">
          <cell r="P1203" t="str">
            <v/>
          </cell>
          <cell r="Q1203" t="str">
            <v/>
          </cell>
        </row>
        <row r="1204">
          <cell r="P1204" t="str">
            <v/>
          </cell>
          <cell r="Q1204" t="str">
            <v/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 t="str">
            <v/>
          </cell>
          <cell r="Q1206" t="str">
            <v/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 t="str">
            <v/>
          </cell>
          <cell r="Q1207" t="str">
            <v/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 t="str">
            <v/>
          </cell>
          <cell r="Q1208" t="str">
            <v/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 t="str">
            <v/>
          </cell>
          <cell r="Q1209" t="str">
            <v/>
          </cell>
        </row>
        <row r="1210">
          <cell r="P1210" t="str">
            <v/>
          </cell>
          <cell r="Q1210" t="str">
            <v/>
          </cell>
        </row>
        <row r="1211">
          <cell r="P1211" t="str">
            <v/>
          </cell>
          <cell r="Q1211" t="str">
            <v/>
          </cell>
        </row>
        <row r="1212">
          <cell r="P1212" t="str">
            <v/>
          </cell>
          <cell r="Q1212" t="str">
            <v/>
          </cell>
        </row>
        <row r="1213">
          <cell r="P1213" t="str">
            <v/>
          </cell>
          <cell r="Q1213" t="str">
            <v/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 t="str">
            <v/>
          </cell>
          <cell r="Q1215" t="str">
            <v/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 t="str">
            <v/>
          </cell>
          <cell r="Q1216" t="str">
            <v/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 t="str">
            <v/>
          </cell>
          <cell r="Q1217" t="str">
            <v/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 t="str">
            <v/>
          </cell>
          <cell r="Q1218" t="str">
            <v/>
          </cell>
        </row>
        <row r="1219">
          <cell r="P1219" t="str">
            <v/>
          </cell>
          <cell r="Q1219" t="str">
            <v/>
          </cell>
        </row>
        <row r="1220">
          <cell r="P1220" t="str">
            <v/>
          </cell>
          <cell r="Q1220" t="str">
            <v/>
          </cell>
        </row>
        <row r="1221">
          <cell r="P1221" t="str">
            <v/>
          </cell>
          <cell r="Q1221" t="str">
            <v/>
          </cell>
        </row>
        <row r="1222">
          <cell r="P1222" t="str">
            <v/>
          </cell>
          <cell r="Q1222" t="str">
            <v/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 t="str">
            <v/>
          </cell>
          <cell r="Q1224" t="str">
            <v/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 t="str">
            <v/>
          </cell>
          <cell r="Q1225" t="str">
            <v/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 t="str">
            <v/>
          </cell>
          <cell r="Q1226" t="str">
            <v/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 t="str">
            <v/>
          </cell>
          <cell r="Q1227" t="str">
            <v/>
          </cell>
        </row>
        <row r="1228">
          <cell r="P1228" t="str">
            <v/>
          </cell>
          <cell r="Q1228" t="str">
            <v/>
          </cell>
        </row>
        <row r="1229">
          <cell r="P1229" t="str">
            <v/>
          </cell>
          <cell r="Q1229" t="str">
            <v/>
          </cell>
        </row>
        <row r="1230">
          <cell r="P1230" t="str">
            <v/>
          </cell>
          <cell r="Q1230" t="str">
            <v/>
          </cell>
        </row>
        <row r="1231">
          <cell r="P1231" t="str">
            <v/>
          </cell>
          <cell r="Q1231" t="str">
            <v/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 t="str">
            <v/>
          </cell>
          <cell r="Q1233" t="str">
            <v/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 t="str">
            <v/>
          </cell>
          <cell r="Q1234" t="str">
            <v/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 t="str">
            <v/>
          </cell>
          <cell r="Q1235" t="str">
            <v/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 t="str">
            <v/>
          </cell>
          <cell r="Q1236" t="str">
            <v/>
          </cell>
        </row>
        <row r="1237">
          <cell r="P1237" t="str">
            <v/>
          </cell>
          <cell r="Q1237" t="str">
            <v/>
          </cell>
        </row>
        <row r="1238">
          <cell r="P1238" t="str">
            <v/>
          </cell>
          <cell r="Q1238" t="str">
            <v/>
          </cell>
        </row>
        <row r="1239">
          <cell r="P1239" t="str">
            <v/>
          </cell>
          <cell r="Q1239" t="str">
            <v/>
          </cell>
        </row>
        <row r="1240">
          <cell r="P1240" t="str">
            <v/>
          </cell>
          <cell r="Q1240" t="str">
            <v/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 t="str">
            <v/>
          </cell>
          <cell r="Q1242" t="str">
            <v/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 t="str">
            <v/>
          </cell>
          <cell r="Q1243" t="str">
            <v/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 t="str">
            <v/>
          </cell>
          <cell r="Q1244" t="str">
            <v/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 t="str">
            <v/>
          </cell>
          <cell r="Q1245" t="str">
            <v/>
          </cell>
        </row>
        <row r="1246">
          <cell r="P1246" t="str">
            <v/>
          </cell>
          <cell r="Q1246" t="str">
            <v/>
          </cell>
        </row>
        <row r="1247">
          <cell r="P1247" t="str">
            <v/>
          </cell>
          <cell r="Q1247" t="str">
            <v/>
          </cell>
        </row>
        <row r="1248">
          <cell r="P1248" t="str">
            <v/>
          </cell>
          <cell r="Q1248" t="str">
            <v/>
          </cell>
        </row>
        <row r="1249">
          <cell r="P1249" t="str">
            <v/>
          </cell>
          <cell r="Q1249" t="str">
            <v/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 t="str">
            <v/>
          </cell>
          <cell r="Q1251" t="str">
            <v/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 t="str">
            <v/>
          </cell>
          <cell r="Q1252" t="str">
            <v/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 t="str">
            <v/>
          </cell>
          <cell r="Q1253" t="str">
            <v/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 t="str">
            <v/>
          </cell>
          <cell r="Q1254" t="str">
            <v/>
          </cell>
        </row>
        <row r="1255">
          <cell r="P1255" t="str">
            <v/>
          </cell>
          <cell r="Q1255" t="str">
            <v/>
          </cell>
        </row>
        <row r="1256">
          <cell r="P1256" t="str">
            <v/>
          </cell>
          <cell r="Q1256" t="str">
            <v/>
          </cell>
        </row>
        <row r="1257">
          <cell r="P1257" t="str">
            <v/>
          </cell>
          <cell r="Q1257" t="str">
            <v/>
          </cell>
        </row>
        <row r="1258">
          <cell r="P1258" t="str">
            <v/>
          </cell>
          <cell r="Q1258" t="str">
            <v/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 t="str">
            <v/>
          </cell>
          <cell r="Q1260" t="str">
            <v/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 t="str">
            <v/>
          </cell>
          <cell r="Q1261" t="str">
            <v/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 t="str">
            <v/>
          </cell>
          <cell r="Q1262" t="str">
            <v/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 t="str">
            <v/>
          </cell>
          <cell r="Q1263" t="str">
            <v/>
          </cell>
        </row>
        <row r="1264">
          <cell r="P1264" t="str">
            <v/>
          </cell>
          <cell r="Q1264" t="str">
            <v/>
          </cell>
        </row>
        <row r="1265">
          <cell r="P1265" t="str">
            <v/>
          </cell>
          <cell r="Q1265" t="str">
            <v/>
          </cell>
        </row>
        <row r="1266">
          <cell r="P1266" t="str">
            <v/>
          </cell>
          <cell r="Q1266" t="str">
            <v/>
          </cell>
        </row>
        <row r="1267">
          <cell r="P1267" t="str">
            <v/>
          </cell>
          <cell r="Q1267" t="str">
            <v/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 t="str">
            <v/>
          </cell>
          <cell r="Q1269" t="str">
            <v/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 t="str">
            <v/>
          </cell>
          <cell r="Q1270" t="str">
            <v/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 t="str">
            <v/>
          </cell>
          <cell r="Q1271" t="str">
            <v/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 t="str">
            <v/>
          </cell>
          <cell r="Q1272" t="str">
            <v/>
          </cell>
        </row>
        <row r="1273">
          <cell r="P1273" t="str">
            <v/>
          </cell>
          <cell r="Q1273" t="str">
            <v/>
          </cell>
        </row>
        <row r="1274">
          <cell r="P1274" t="str">
            <v/>
          </cell>
          <cell r="Q1274" t="str">
            <v/>
          </cell>
        </row>
        <row r="1275">
          <cell r="P1275" t="str">
            <v/>
          </cell>
          <cell r="Q1275" t="str">
            <v/>
          </cell>
        </row>
        <row r="1276">
          <cell r="P1276" t="str">
            <v/>
          </cell>
          <cell r="Q1276" t="str">
            <v/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 t="str">
            <v/>
          </cell>
          <cell r="Q1278" t="str">
            <v/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 t="str">
            <v/>
          </cell>
          <cell r="Q1279" t="str">
            <v/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 t="str">
            <v/>
          </cell>
          <cell r="Q1280" t="str">
            <v/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 t="str">
            <v/>
          </cell>
          <cell r="Q1281" t="str">
            <v/>
          </cell>
        </row>
        <row r="1282">
          <cell r="P1282" t="str">
            <v/>
          </cell>
          <cell r="Q1282" t="str">
            <v/>
          </cell>
        </row>
        <row r="1283">
          <cell r="P1283" t="str">
            <v/>
          </cell>
          <cell r="Q1283" t="str">
            <v/>
          </cell>
        </row>
        <row r="1284">
          <cell r="P1284" t="str">
            <v/>
          </cell>
          <cell r="Q1284" t="str">
            <v/>
          </cell>
        </row>
        <row r="1285">
          <cell r="P1285" t="str">
            <v/>
          </cell>
          <cell r="Q1285" t="str">
            <v/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 t="str">
            <v/>
          </cell>
          <cell r="Q1287" t="str">
            <v/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 t="str">
            <v/>
          </cell>
          <cell r="Q1288" t="str">
            <v/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 t="str">
            <v/>
          </cell>
          <cell r="Q1289" t="str">
            <v/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 t="str">
            <v/>
          </cell>
          <cell r="Q1290" t="str">
            <v/>
          </cell>
        </row>
        <row r="1291">
          <cell r="P1291" t="str">
            <v/>
          </cell>
          <cell r="Q1291" t="str">
            <v/>
          </cell>
        </row>
        <row r="1292">
          <cell r="P1292" t="str">
            <v/>
          </cell>
          <cell r="Q1292" t="str">
            <v/>
          </cell>
        </row>
        <row r="1293">
          <cell r="P1293" t="str">
            <v/>
          </cell>
          <cell r="Q1293" t="str">
            <v/>
          </cell>
        </row>
        <row r="1294">
          <cell r="P1294" t="str">
            <v/>
          </cell>
          <cell r="Q1294" t="str">
            <v/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 t="str">
            <v/>
          </cell>
          <cell r="Q1296" t="str">
            <v/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 t="str">
            <v/>
          </cell>
          <cell r="Q1297" t="str">
            <v/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 t="str">
            <v/>
          </cell>
          <cell r="Q1298" t="str">
            <v/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 t="str">
            <v/>
          </cell>
          <cell r="Q1299" t="str">
            <v/>
          </cell>
        </row>
        <row r="1300">
          <cell r="P1300" t="str">
            <v/>
          </cell>
          <cell r="Q1300" t="str">
            <v/>
          </cell>
        </row>
        <row r="1301">
          <cell r="P1301" t="str">
            <v/>
          </cell>
          <cell r="Q1301" t="str">
            <v/>
          </cell>
        </row>
        <row r="1302">
          <cell r="P1302" t="str">
            <v/>
          </cell>
          <cell r="Q1302" t="str">
            <v/>
          </cell>
        </row>
        <row r="1303">
          <cell r="P1303" t="str">
            <v/>
          </cell>
          <cell r="Q1303" t="str">
            <v/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 t="str">
            <v/>
          </cell>
          <cell r="Q1305" t="str">
            <v/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 t="str">
            <v/>
          </cell>
          <cell r="Q1306" t="str">
            <v/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 t="str">
            <v/>
          </cell>
          <cell r="Q1307" t="str">
            <v/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 t="str">
            <v/>
          </cell>
          <cell r="Q1308" t="str">
            <v/>
          </cell>
        </row>
        <row r="1309">
          <cell r="P1309" t="str">
            <v/>
          </cell>
          <cell r="Q1309" t="str">
            <v/>
          </cell>
        </row>
        <row r="1310">
          <cell r="P1310" t="str">
            <v/>
          </cell>
          <cell r="Q1310" t="str">
            <v/>
          </cell>
        </row>
        <row r="1311">
          <cell r="P1311" t="str">
            <v/>
          </cell>
          <cell r="Q1311" t="str">
            <v/>
          </cell>
        </row>
        <row r="1312">
          <cell r="P1312" t="str">
            <v/>
          </cell>
          <cell r="Q1312" t="str">
            <v/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 t="str">
            <v/>
          </cell>
          <cell r="Q1314" t="str">
            <v/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 t="str">
            <v/>
          </cell>
          <cell r="Q1315" t="str">
            <v/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 t="str">
            <v/>
          </cell>
          <cell r="Q1316" t="str">
            <v/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 t="str">
            <v/>
          </cell>
          <cell r="Q1317" t="str">
            <v/>
          </cell>
        </row>
        <row r="1318">
          <cell r="P1318" t="str">
            <v/>
          </cell>
          <cell r="Q1318" t="str">
            <v/>
          </cell>
        </row>
        <row r="1319">
          <cell r="P1319" t="str">
            <v/>
          </cell>
          <cell r="Q1319" t="str">
            <v/>
          </cell>
        </row>
        <row r="1320">
          <cell r="P1320" t="str">
            <v/>
          </cell>
          <cell r="Q1320" t="str">
            <v/>
          </cell>
        </row>
        <row r="1321">
          <cell r="P1321" t="str">
            <v/>
          </cell>
          <cell r="Q1321" t="str">
            <v/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 t="str">
            <v/>
          </cell>
          <cell r="Q1323" t="str">
            <v/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 t="str">
            <v/>
          </cell>
          <cell r="Q1324" t="str">
            <v/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 t="str">
            <v/>
          </cell>
          <cell r="Q1325" t="str">
            <v/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 t="str">
            <v/>
          </cell>
          <cell r="Q1326" t="str">
            <v/>
          </cell>
        </row>
        <row r="1327">
          <cell r="P1327" t="str">
            <v/>
          </cell>
          <cell r="Q1327" t="str">
            <v/>
          </cell>
        </row>
        <row r="1328">
          <cell r="P1328" t="str">
            <v/>
          </cell>
          <cell r="Q1328" t="str">
            <v/>
          </cell>
        </row>
        <row r="1329">
          <cell r="P1329" t="str">
            <v/>
          </cell>
          <cell r="Q1329" t="str">
            <v/>
          </cell>
        </row>
        <row r="1330">
          <cell r="P1330" t="str">
            <v/>
          </cell>
          <cell r="Q1330" t="str">
            <v/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 t="str">
            <v/>
          </cell>
          <cell r="Q1332" t="str">
            <v/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 t="str">
            <v/>
          </cell>
          <cell r="Q1333" t="str">
            <v/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 t="str">
            <v/>
          </cell>
          <cell r="Q1334" t="str">
            <v/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 t="str">
            <v/>
          </cell>
          <cell r="Q1335" t="str">
            <v/>
          </cell>
        </row>
        <row r="1336">
          <cell r="P1336" t="str">
            <v/>
          </cell>
          <cell r="Q1336" t="str">
            <v/>
          </cell>
        </row>
        <row r="1337">
          <cell r="P1337" t="str">
            <v/>
          </cell>
          <cell r="Q1337" t="str">
            <v/>
          </cell>
        </row>
        <row r="1338">
          <cell r="P1338" t="str">
            <v/>
          </cell>
          <cell r="Q1338" t="str">
            <v/>
          </cell>
        </row>
        <row r="1339">
          <cell r="P1339" t="str">
            <v/>
          </cell>
          <cell r="Q1339" t="str">
            <v/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 t="str">
            <v/>
          </cell>
          <cell r="Q1341" t="str">
            <v/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 t="str">
            <v/>
          </cell>
          <cell r="Q1342" t="str">
            <v/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 t="str">
            <v/>
          </cell>
          <cell r="Q1343" t="str">
            <v/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 t="str">
            <v/>
          </cell>
          <cell r="Q1344" t="str">
            <v/>
          </cell>
        </row>
        <row r="1345">
          <cell r="P1345" t="str">
            <v/>
          </cell>
          <cell r="Q1345" t="str">
            <v/>
          </cell>
        </row>
        <row r="1346">
          <cell r="P1346" t="str">
            <v/>
          </cell>
          <cell r="Q1346" t="str">
            <v/>
          </cell>
        </row>
        <row r="1347">
          <cell r="P1347" t="str">
            <v/>
          </cell>
          <cell r="Q1347" t="str">
            <v/>
          </cell>
        </row>
        <row r="1348">
          <cell r="P1348" t="str">
            <v/>
          </cell>
          <cell r="Q1348" t="str">
            <v/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 t="str">
            <v/>
          </cell>
          <cell r="Q1350" t="str">
            <v/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 t="str">
            <v/>
          </cell>
          <cell r="Q1351" t="str">
            <v/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 t="str">
            <v/>
          </cell>
          <cell r="Q1352" t="str">
            <v/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 t="str">
            <v/>
          </cell>
          <cell r="Q1353" t="str">
            <v/>
          </cell>
        </row>
        <row r="1354">
          <cell r="P1354" t="str">
            <v/>
          </cell>
          <cell r="Q1354" t="str">
            <v/>
          </cell>
        </row>
        <row r="1355">
          <cell r="P1355" t="str">
            <v/>
          </cell>
          <cell r="Q1355" t="str">
            <v/>
          </cell>
        </row>
        <row r="1356">
          <cell r="P1356" t="str">
            <v/>
          </cell>
          <cell r="Q1356" t="str">
            <v/>
          </cell>
        </row>
        <row r="1357">
          <cell r="P1357" t="str">
            <v/>
          </cell>
          <cell r="Q1357" t="str">
            <v/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 t="str">
            <v/>
          </cell>
          <cell r="Q1359" t="str">
            <v/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 t="str">
            <v/>
          </cell>
          <cell r="Q1360" t="str">
            <v/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 t="str">
            <v/>
          </cell>
          <cell r="Q1361" t="str">
            <v/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 t="str">
            <v/>
          </cell>
          <cell r="Q1362" t="str">
            <v/>
          </cell>
        </row>
        <row r="1363">
          <cell r="P1363" t="str">
            <v/>
          </cell>
          <cell r="Q1363" t="str">
            <v/>
          </cell>
        </row>
        <row r="1364">
          <cell r="P1364" t="str">
            <v/>
          </cell>
          <cell r="Q1364" t="str">
            <v/>
          </cell>
        </row>
        <row r="1365">
          <cell r="P1365" t="str">
            <v/>
          </cell>
          <cell r="Q1365" t="str">
            <v/>
          </cell>
        </row>
        <row r="1366">
          <cell r="P1366" t="str">
            <v/>
          </cell>
          <cell r="Q1366" t="str">
            <v/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 t="str">
            <v/>
          </cell>
          <cell r="Q1368" t="str">
            <v/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 t="str">
            <v/>
          </cell>
          <cell r="Q1369" t="str">
            <v/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 t="str">
            <v/>
          </cell>
          <cell r="Q1370" t="str">
            <v/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 t="str">
            <v/>
          </cell>
          <cell r="Q1371" t="str">
            <v/>
          </cell>
        </row>
        <row r="1372">
          <cell r="P1372" t="str">
            <v/>
          </cell>
          <cell r="Q1372" t="str">
            <v/>
          </cell>
        </row>
        <row r="1373">
          <cell r="P1373" t="str">
            <v/>
          </cell>
          <cell r="Q1373" t="str">
            <v/>
          </cell>
        </row>
        <row r="1374">
          <cell r="P1374" t="str">
            <v/>
          </cell>
          <cell r="Q1374" t="str">
            <v/>
          </cell>
        </row>
        <row r="1375">
          <cell r="P1375" t="str">
            <v/>
          </cell>
          <cell r="Q1375" t="str">
            <v/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 t="str">
            <v/>
          </cell>
          <cell r="Q1377" t="str">
            <v/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 t="str">
            <v/>
          </cell>
          <cell r="Q1378" t="str">
            <v/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 t="str">
            <v/>
          </cell>
          <cell r="Q1379" t="str">
            <v/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 t="str">
            <v/>
          </cell>
          <cell r="Q1380" t="str">
            <v/>
          </cell>
        </row>
        <row r="1381">
          <cell r="P1381" t="str">
            <v/>
          </cell>
          <cell r="Q1381" t="str">
            <v/>
          </cell>
        </row>
        <row r="1382">
          <cell r="P1382" t="str">
            <v/>
          </cell>
          <cell r="Q1382" t="str">
            <v/>
          </cell>
        </row>
        <row r="1383">
          <cell r="P1383" t="str">
            <v/>
          </cell>
          <cell r="Q1383" t="str">
            <v/>
          </cell>
        </row>
        <row r="1384">
          <cell r="P1384" t="str">
            <v/>
          </cell>
          <cell r="Q1384" t="str">
            <v/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 t="str">
            <v/>
          </cell>
          <cell r="Q1386" t="str">
            <v/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 t="str">
            <v/>
          </cell>
          <cell r="Q1387" t="str">
            <v/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 t="str">
            <v/>
          </cell>
          <cell r="Q1388" t="str">
            <v/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 t="str">
            <v/>
          </cell>
          <cell r="Q1389" t="str">
            <v/>
          </cell>
        </row>
        <row r="1390">
          <cell r="P1390" t="str">
            <v/>
          </cell>
          <cell r="Q1390" t="str">
            <v/>
          </cell>
        </row>
        <row r="1391">
          <cell r="P1391" t="str">
            <v/>
          </cell>
          <cell r="Q1391" t="str">
            <v/>
          </cell>
        </row>
        <row r="1392">
          <cell r="P1392" t="str">
            <v/>
          </cell>
          <cell r="Q1392" t="str">
            <v/>
          </cell>
        </row>
        <row r="1393">
          <cell r="P1393" t="str">
            <v/>
          </cell>
          <cell r="Q1393" t="str">
            <v/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 t="str">
            <v/>
          </cell>
          <cell r="Q1395" t="str">
            <v/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 t="str">
            <v/>
          </cell>
          <cell r="Q1396" t="str">
            <v/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 t="str">
            <v/>
          </cell>
          <cell r="Q1397" t="str">
            <v/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 t="str">
            <v/>
          </cell>
          <cell r="Q1398" t="str">
            <v/>
          </cell>
        </row>
        <row r="1399">
          <cell r="P1399" t="str">
            <v/>
          </cell>
          <cell r="Q1399" t="str">
            <v/>
          </cell>
        </row>
        <row r="1400">
          <cell r="P1400" t="str">
            <v/>
          </cell>
          <cell r="Q1400" t="str">
            <v/>
          </cell>
        </row>
        <row r="1401">
          <cell r="P1401" t="str">
            <v/>
          </cell>
          <cell r="Q1401" t="str">
            <v/>
          </cell>
        </row>
        <row r="1402">
          <cell r="P1402" t="str">
            <v/>
          </cell>
          <cell r="Q1402" t="str">
            <v/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 t="str">
            <v/>
          </cell>
          <cell r="Q1404" t="str">
            <v/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 t="str">
            <v/>
          </cell>
          <cell r="Q1405" t="str">
            <v/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 t="str">
            <v/>
          </cell>
          <cell r="Q1406" t="str">
            <v/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 t="str">
            <v/>
          </cell>
          <cell r="Q1407" t="str">
            <v/>
          </cell>
        </row>
        <row r="1408">
          <cell r="P1408" t="str">
            <v/>
          </cell>
          <cell r="Q1408" t="str">
            <v/>
          </cell>
        </row>
        <row r="1409">
          <cell r="P1409" t="str">
            <v/>
          </cell>
          <cell r="Q1409" t="str">
            <v/>
          </cell>
        </row>
        <row r="1410">
          <cell r="P1410" t="str">
            <v/>
          </cell>
          <cell r="Q1410" t="str">
            <v/>
          </cell>
        </row>
        <row r="1411">
          <cell r="P1411" t="str">
            <v/>
          </cell>
          <cell r="Q1411" t="str">
            <v/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 t="str">
            <v/>
          </cell>
          <cell r="Q1413" t="str">
            <v/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 t="str">
            <v/>
          </cell>
          <cell r="Q1414" t="str">
            <v/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 t="str">
            <v/>
          </cell>
          <cell r="Q1415" t="str">
            <v/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 t="str">
            <v/>
          </cell>
          <cell r="Q1416" t="str">
            <v/>
          </cell>
        </row>
        <row r="1417">
          <cell r="P1417" t="str">
            <v/>
          </cell>
          <cell r="Q1417" t="str">
            <v/>
          </cell>
        </row>
        <row r="1418">
          <cell r="P1418" t="str">
            <v/>
          </cell>
          <cell r="Q1418" t="str">
            <v/>
          </cell>
        </row>
        <row r="1419">
          <cell r="P1419" t="str">
            <v/>
          </cell>
          <cell r="Q1419" t="str">
            <v/>
          </cell>
        </row>
        <row r="1420">
          <cell r="P1420" t="str">
            <v/>
          </cell>
          <cell r="Q1420" t="str">
            <v/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 t="str">
            <v/>
          </cell>
          <cell r="Q1422" t="str">
            <v/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 t="str">
            <v/>
          </cell>
          <cell r="Q1423" t="str">
            <v/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 t="str">
            <v/>
          </cell>
          <cell r="Q1424" t="str">
            <v/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 t="str">
            <v/>
          </cell>
          <cell r="Q1425" t="str">
            <v/>
          </cell>
        </row>
        <row r="1426">
          <cell r="P1426" t="str">
            <v/>
          </cell>
          <cell r="Q1426" t="str">
            <v/>
          </cell>
        </row>
        <row r="1427">
          <cell r="P1427" t="str">
            <v/>
          </cell>
          <cell r="Q1427" t="str">
            <v/>
          </cell>
        </row>
        <row r="1428">
          <cell r="P1428" t="str">
            <v/>
          </cell>
          <cell r="Q1428" t="str">
            <v/>
          </cell>
        </row>
        <row r="1429">
          <cell r="P1429" t="str">
            <v/>
          </cell>
          <cell r="Q1429" t="str">
            <v/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 t="str">
            <v/>
          </cell>
          <cell r="Q1431" t="str">
            <v/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 t="str">
            <v/>
          </cell>
          <cell r="Q1432" t="str">
            <v/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 t="str">
            <v/>
          </cell>
          <cell r="Q1433" t="str">
            <v/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 t="str">
            <v/>
          </cell>
          <cell r="Q1434" t="str">
            <v/>
          </cell>
        </row>
        <row r="1435">
          <cell r="P1435" t="str">
            <v/>
          </cell>
          <cell r="Q1435" t="str">
            <v/>
          </cell>
        </row>
        <row r="1436">
          <cell r="P1436" t="str">
            <v/>
          </cell>
          <cell r="Q1436" t="str">
            <v/>
          </cell>
        </row>
        <row r="1437">
          <cell r="P1437" t="str">
            <v/>
          </cell>
          <cell r="Q1437" t="str">
            <v/>
          </cell>
        </row>
        <row r="1438">
          <cell r="P1438" t="str">
            <v/>
          </cell>
          <cell r="Q1438" t="str">
            <v/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 t="str">
            <v/>
          </cell>
          <cell r="Q1440" t="str">
            <v/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 t="str">
            <v/>
          </cell>
          <cell r="Q1441" t="str">
            <v/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 t="str">
            <v/>
          </cell>
          <cell r="Q1442" t="str">
            <v/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 t="str">
            <v/>
          </cell>
          <cell r="Q1443" t="str">
            <v/>
          </cell>
        </row>
        <row r="1444">
          <cell r="P1444" t="str">
            <v/>
          </cell>
          <cell r="Q1444" t="str">
            <v/>
          </cell>
        </row>
        <row r="1445">
          <cell r="P1445" t="str">
            <v/>
          </cell>
          <cell r="Q1445" t="str">
            <v/>
          </cell>
        </row>
        <row r="1446">
          <cell r="P1446" t="str">
            <v/>
          </cell>
          <cell r="Q1446" t="str">
            <v/>
          </cell>
        </row>
        <row r="1447">
          <cell r="P1447" t="str">
            <v/>
          </cell>
          <cell r="Q1447" t="str">
            <v/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 t="str">
            <v/>
          </cell>
          <cell r="Q1449" t="str">
            <v/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 t="str">
            <v/>
          </cell>
          <cell r="Q1450" t="str">
            <v/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 t="str">
            <v/>
          </cell>
          <cell r="Q1451" t="str">
            <v/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 t="str">
            <v/>
          </cell>
          <cell r="Q1452" t="str">
            <v/>
          </cell>
        </row>
        <row r="1453">
          <cell r="P1453" t="str">
            <v/>
          </cell>
          <cell r="Q1453" t="str">
            <v/>
          </cell>
        </row>
        <row r="1454">
          <cell r="P1454" t="str">
            <v/>
          </cell>
          <cell r="Q1454" t="str">
            <v/>
          </cell>
        </row>
        <row r="1455">
          <cell r="P1455" t="str">
            <v/>
          </cell>
          <cell r="Q1455" t="str">
            <v/>
          </cell>
        </row>
        <row r="1456">
          <cell r="P1456" t="str">
            <v/>
          </cell>
          <cell r="Q1456" t="str">
            <v/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 t="str">
            <v/>
          </cell>
          <cell r="Q1458" t="str">
            <v/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 t="str">
            <v/>
          </cell>
          <cell r="Q1459" t="str">
            <v/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 t="str">
            <v/>
          </cell>
          <cell r="Q1460" t="str">
            <v/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 t="str">
            <v/>
          </cell>
          <cell r="Q1461" t="str">
            <v/>
          </cell>
        </row>
        <row r="1462">
          <cell r="P1462" t="str">
            <v/>
          </cell>
          <cell r="Q1462" t="str">
            <v/>
          </cell>
        </row>
        <row r="1463">
          <cell r="P1463" t="str">
            <v/>
          </cell>
          <cell r="Q1463" t="str">
            <v/>
          </cell>
        </row>
        <row r="1464">
          <cell r="P1464" t="str">
            <v/>
          </cell>
          <cell r="Q1464" t="str">
            <v/>
          </cell>
        </row>
        <row r="1465">
          <cell r="P1465" t="str">
            <v/>
          </cell>
          <cell r="Q1465" t="str">
            <v/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 t="str">
            <v/>
          </cell>
          <cell r="Q1467" t="str">
            <v/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 t="str">
            <v/>
          </cell>
          <cell r="Q1468" t="str">
            <v/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 t="str">
            <v/>
          </cell>
          <cell r="Q1469" t="str">
            <v/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 t="str">
            <v/>
          </cell>
          <cell r="Q1470" t="str">
            <v/>
          </cell>
        </row>
        <row r="1471">
          <cell r="P1471" t="str">
            <v/>
          </cell>
          <cell r="Q1471" t="str">
            <v/>
          </cell>
        </row>
        <row r="1472">
          <cell r="P1472" t="str">
            <v/>
          </cell>
          <cell r="Q1472" t="str">
            <v/>
          </cell>
        </row>
        <row r="1473">
          <cell r="P1473" t="str">
            <v/>
          </cell>
          <cell r="Q1473" t="str">
            <v/>
          </cell>
        </row>
        <row r="1474">
          <cell r="P1474" t="str">
            <v/>
          </cell>
          <cell r="Q1474" t="str">
            <v/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 t="str">
            <v/>
          </cell>
          <cell r="Q1476" t="str">
            <v/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 t="str">
            <v/>
          </cell>
          <cell r="Q1477" t="str">
            <v/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 t="str">
            <v/>
          </cell>
          <cell r="Q1478" t="str">
            <v/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 t="str">
            <v/>
          </cell>
          <cell r="Q1479" t="str">
            <v/>
          </cell>
        </row>
        <row r="1480">
          <cell r="P1480" t="str">
            <v/>
          </cell>
          <cell r="Q1480" t="str">
            <v/>
          </cell>
        </row>
        <row r="1481">
          <cell r="P1481" t="str">
            <v/>
          </cell>
          <cell r="Q1481" t="str">
            <v/>
          </cell>
        </row>
        <row r="1482">
          <cell r="P1482" t="str">
            <v/>
          </cell>
          <cell r="Q1482" t="str">
            <v/>
          </cell>
        </row>
        <row r="1483">
          <cell r="P1483" t="str">
            <v/>
          </cell>
          <cell r="Q1483" t="str">
            <v/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 t="str">
            <v/>
          </cell>
          <cell r="Q1485" t="str">
            <v/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 t="str">
            <v/>
          </cell>
          <cell r="Q1486" t="str">
            <v/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 t="str">
            <v/>
          </cell>
          <cell r="Q1487" t="str">
            <v/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 t="str">
            <v/>
          </cell>
          <cell r="Q1488" t="str">
            <v/>
          </cell>
        </row>
        <row r="1489">
          <cell r="P1489" t="str">
            <v/>
          </cell>
          <cell r="Q1489" t="str">
            <v/>
          </cell>
        </row>
        <row r="1490">
          <cell r="P1490" t="str">
            <v/>
          </cell>
          <cell r="Q1490" t="str">
            <v/>
          </cell>
        </row>
        <row r="1491">
          <cell r="P1491" t="str">
            <v/>
          </cell>
          <cell r="Q1491" t="str">
            <v/>
          </cell>
        </row>
        <row r="1492">
          <cell r="P1492" t="str">
            <v/>
          </cell>
          <cell r="Q1492" t="str">
            <v/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 t="str">
            <v/>
          </cell>
          <cell r="Q1494" t="str">
            <v/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 t="str">
            <v/>
          </cell>
          <cell r="Q1495" t="str">
            <v/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 t="str">
            <v/>
          </cell>
          <cell r="Q1496" t="str">
            <v/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 t="str">
            <v/>
          </cell>
          <cell r="Q1497" t="str">
            <v/>
          </cell>
        </row>
        <row r="1498">
          <cell r="P1498" t="str">
            <v/>
          </cell>
          <cell r="Q1498" t="str">
            <v/>
          </cell>
        </row>
        <row r="1499">
          <cell r="P1499" t="str">
            <v/>
          </cell>
          <cell r="Q1499" t="str">
            <v/>
          </cell>
        </row>
        <row r="1500">
          <cell r="P1500" t="str">
            <v/>
          </cell>
          <cell r="Q1500" t="str">
            <v/>
          </cell>
        </row>
        <row r="1501">
          <cell r="P1501" t="str">
            <v/>
          </cell>
          <cell r="Q1501" t="str">
            <v/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 t="str">
            <v/>
          </cell>
          <cell r="Q1503" t="str">
            <v/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 t="str">
            <v/>
          </cell>
          <cell r="Q1504" t="str">
            <v/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 t="str">
            <v/>
          </cell>
          <cell r="Q1505" t="str">
            <v/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 t="str">
            <v/>
          </cell>
          <cell r="Q1506" t="str">
            <v/>
          </cell>
        </row>
        <row r="1507">
          <cell r="P1507" t="str">
            <v/>
          </cell>
          <cell r="Q1507" t="str">
            <v/>
          </cell>
        </row>
        <row r="1508">
          <cell r="P1508" t="str">
            <v/>
          </cell>
          <cell r="Q1508" t="str">
            <v/>
          </cell>
        </row>
        <row r="1509">
          <cell r="P1509" t="str">
            <v/>
          </cell>
          <cell r="Q1509" t="str">
            <v/>
          </cell>
        </row>
        <row r="1510">
          <cell r="P1510" t="str">
            <v/>
          </cell>
          <cell r="Q1510" t="str">
            <v/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 t="str">
            <v/>
          </cell>
          <cell r="Q1512" t="str">
            <v/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 t="str">
            <v/>
          </cell>
          <cell r="Q1513" t="str">
            <v/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 t="str">
            <v/>
          </cell>
          <cell r="Q1514" t="str">
            <v/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 t="str">
            <v/>
          </cell>
          <cell r="Q1515" t="str">
            <v/>
          </cell>
        </row>
        <row r="1516">
          <cell r="P1516" t="str">
            <v/>
          </cell>
          <cell r="Q1516" t="str">
            <v/>
          </cell>
        </row>
        <row r="1517">
          <cell r="P1517" t="str">
            <v/>
          </cell>
          <cell r="Q1517" t="str">
            <v/>
          </cell>
        </row>
        <row r="1518">
          <cell r="P1518" t="str">
            <v/>
          </cell>
          <cell r="Q1518" t="str">
            <v/>
          </cell>
        </row>
        <row r="1519">
          <cell r="P1519" t="str">
            <v/>
          </cell>
          <cell r="Q1519" t="str">
            <v/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 t="str">
            <v/>
          </cell>
          <cell r="Q1521" t="str">
            <v/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 t="str">
            <v/>
          </cell>
          <cell r="Q1522" t="str">
            <v/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 t="str">
            <v/>
          </cell>
          <cell r="Q1523" t="str">
            <v/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 t="str">
            <v/>
          </cell>
          <cell r="Q1524" t="str">
            <v/>
          </cell>
        </row>
        <row r="1525">
          <cell r="P1525" t="str">
            <v/>
          </cell>
          <cell r="Q1525" t="str">
            <v/>
          </cell>
        </row>
        <row r="1526">
          <cell r="P1526" t="str">
            <v/>
          </cell>
          <cell r="Q1526" t="str">
            <v/>
          </cell>
        </row>
        <row r="1527">
          <cell r="P1527" t="str">
            <v/>
          </cell>
          <cell r="Q1527" t="str">
            <v/>
          </cell>
        </row>
        <row r="1528">
          <cell r="P1528" t="str">
            <v/>
          </cell>
          <cell r="Q1528" t="str">
            <v/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 t="str">
            <v/>
          </cell>
          <cell r="Q1530" t="str">
            <v/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 t="str">
            <v/>
          </cell>
          <cell r="Q1531" t="str">
            <v/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 t="str">
            <v/>
          </cell>
          <cell r="Q1532" t="str">
            <v/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 t="str">
            <v/>
          </cell>
          <cell r="Q1533" t="str">
            <v/>
          </cell>
        </row>
        <row r="1534">
          <cell r="P1534" t="str">
            <v/>
          </cell>
          <cell r="Q1534" t="str">
            <v/>
          </cell>
        </row>
        <row r="1535">
          <cell r="P1535" t="str">
            <v/>
          </cell>
          <cell r="Q1535" t="str">
            <v/>
          </cell>
        </row>
        <row r="1536">
          <cell r="P1536" t="str">
            <v/>
          </cell>
          <cell r="Q1536" t="str">
            <v/>
          </cell>
        </row>
        <row r="1537">
          <cell r="P1537" t="str">
            <v/>
          </cell>
          <cell r="Q1537" t="str">
            <v/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 t="str">
            <v/>
          </cell>
          <cell r="Q1539" t="str">
            <v/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 t="str">
            <v/>
          </cell>
          <cell r="Q1540" t="str">
            <v/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 t="str">
            <v/>
          </cell>
          <cell r="Q1541" t="str">
            <v/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 t="str">
            <v/>
          </cell>
          <cell r="Q1542" t="str">
            <v/>
          </cell>
        </row>
        <row r="1543">
          <cell r="P1543" t="str">
            <v/>
          </cell>
          <cell r="Q1543" t="str">
            <v/>
          </cell>
        </row>
        <row r="1544">
          <cell r="P1544" t="str">
            <v/>
          </cell>
          <cell r="Q1544" t="str">
            <v/>
          </cell>
        </row>
        <row r="1545">
          <cell r="P1545" t="str">
            <v/>
          </cell>
          <cell r="Q1545" t="str">
            <v/>
          </cell>
        </row>
        <row r="1546">
          <cell r="P1546" t="str">
            <v/>
          </cell>
          <cell r="Q1546" t="str">
            <v/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 t="str">
            <v/>
          </cell>
          <cell r="Q1548" t="str">
            <v/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 t="str">
            <v/>
          </cell>
          <cell r="Q1549" t="str">
            <v/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 t="str">
            <v/>
          </cell>
          <cell r="Q1550" t="str">
            <v/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 t="str">
            <v/>
          </cell>
          <cell r="Q1551" t="str">
            <v/>
          </cell>
        </row>
        <row r="1552">
          <cell r="P1552" t="str">
            <v/>
          </cell>
          <cell r="Q1552" t="str">
            <v/>
          </cell>
        </row>
        <row r="1553">
          <cell r="P1553" t="str">
            <v/>
          </cell>
          <cell r="Q1553" t="str">
            <v/>
          </cell>
        </row>
        <row r="1554">
          <cell r="P1554" t="str">
            <v/>
          </cell>
          <cell r="Q1554" t="str">
            <v/>
          </cell>
        </row>
        <row r="1555">
          <cell r="P1555" t="str">
            <v/>
          </cell>
          <cell r="Q1555" t="str">
            <v/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 t="str">
            <v/>
          </cell>
          <cell r="Q1557" t="str">
            <v/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 t="str">
            <v/>
          </cell>
          <cell r="Q1558" t="str">
            <v/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 t="str">
            <v/>
          </cell>
          <cell r="Q1559" t="str">
            <v/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 t="str">
            <v/>
          </cell>
          <cell r="Q1560" t="str">
            <v/>
          </cell>
        </row>
        <row r="1561">
          <cell r="P1561" t="str">
            <v/>
          </cell>
          <cell r="Q1561" t="str">
            <v/>
          </cell>
        </row>
        <row r="1562">
          <cell r="P1562" t="str">
            <v/>
          </cell>
          <cell r="Q1562" t="str">
            <v/>
          </cell>
        </row>
        <row r="1563">
          <cell r="P1563" t="str">
            <v/>
          </cell>
          <cell r="Q1563" t="str">
            <v/>
          </cell>
        </row>
        <row r="1564">
          <cell r="P1564" t="str">
            <v/>
          </cell>
          <cell r="Q1564" t="str">
            <v/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 t="str">
            <v/>
          </cell>
          <cell r="Q1566" t="str">
            <v/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 t="str">
            <v/>
          </cell>
          <cell r="Q1567" t="str">
            <v/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 t="str">
            <v/>
          </cell>
          <cell r="Q1568" t="str">
            <v/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 t="str">
            <v/>
          </cell>
          <cell r="Q1569" t="str">
            <v/>
          </cell>
        </row>
        <row r="1570">
          <cell r="P1570" t="str">
            <v/>
          </cell>
          <cell r="Q1570" t="str">
            <v/>
          </cell>
        </row>
        <row r="1571">
          <cell r="P1571" t="str">
            <v/>
          </cell>
          <cell r="Q1571" t="str">
            <v/>
          </cell>
        </row>
        <row r="1572">
          <cell r="P1572" t="str">
            <v/>
          </cell>
          <cell r="Q1572" t="str">
            <v/>
          </cell>
        </row>
        <row r="1573">
          <cell r="P1573" t="str">
            <v/>
          </cell>
          <cell r="Q1573" t="str">
            <v/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 t="str">
            <v/>
          </cell>
          <cell r="Q1575" t="str">
            <v/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 t="str">
            <v/>
          </cell>
          <cell r="Q1576" t="str">
            <v/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 t="str">
            <v/>
          </cell>
          <cell r="Q1577" t="str">
            <v/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 t="str">
            <v/>
          </cell>
          <cell r="Q1578" t="str">
            <v/>
          </cell>
        </row>
        <row r="1579">
          <cell r="P1579" t="str">
            <v/>
          </cell>
          <cell r="Q1579" t="str">
            <v/>
          </cell>
        </row>
        <row r="1580">
          <cell r="P1580" t="str">
            <v/>
          </cell>
          <cell r="Q1580" t="str">
            <v/>
          </cell>
        </row>
        <row r="1581">
          <cell r="P1581" t="str">
            <v/>
          </cell>
          <cell r="Q1581" t="str">
            <v/>
          </cell>
        </row>
        <row r="1582">
          <cell r="P1582" t="str">
            <v/>
          </cell>
          <cell r="Q1582" t="str">
            <v/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 t="str">
            <v/>
          </cell>
          <cell r="Q1584" t="str">
            <v/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 t="str">
            <v/>
          </cell>
          <cell r="Q1585" t="str">
            <v/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 t="str">
            <v/>
          </cell>
          <cell r="Q1586" t="str">
            <v/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 t="str">
            <v/>
          </cell>
          <cell r="Q1587" t="str">
            <v/>
          </cell>
        </row>
        <row r="1588">
          <cell r="P1588" t="str">
            <v/>
          </cell>
          <cell r="Q1588" t="str">
            <v/>
          </cell>
        </row>
        <row r="1589">
          <cell r="P1589" t="str">
            <v/>
          </cell>
          <cell r="Q1589" t="str">
            <v/>
          </cell>
        </row>
        <row r="1590">
          <cell r="P1590" t="str">
            <v/>
          </cell>
          <cell r="Q1590" t="str">
            <v/>
          </cell>
        </row>
        <row r="1591">
          <cell r="P1591" t="str">
            <v/>
          </cell>
          <cell r="Q1591" t="str">
            <v/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 t="str">
            <v/>
          </cell>
          <cell r="Q1593" t="str">
            <v/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 t="str">
            <v/>
          </cell>
          <cell r="Q1594" t="str">
            <v/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 t="str">
            <v/>
          </cell>
          <cell r="Q1595" t="str">
            <v/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 t="str">
            <v/>
          </cell>
          <cell r="Q1596" t="str">
            <v/>
          </cell>
        </row>
        <row r="1597">
          <cell r="P1597" t="str">
            <v/>
          </cell>
          <cell r="Q1597" t="str">
            <v/>
          </cell>
        </row>
        <row r="1598">
          <cell r="P1598" t="str">
            <v/>
          </cell>
          <cell r="Q1598" t="str">
            <v/>
          </cell>
        </row>
        <row r="1599">
          <cell r="P1599" t="str">
            <v/>
          </cell>
          <cell r="Q1599" t="str">
            <v/>
          </cell>
        </row>
        <row r="1600">
          <cell r="P1600" t="str">
            <v/>
          </cell>
          <cell r="Q1600" t="str">
            <v/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 t="str">
            <v/>
          </cell>
          <cell r="Q1602" t="str">
            <v/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 t="str">
            <v/>
          </cell>
          <cell r="Q1603" t="str">
            <v/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 t="str">
            <v/>
          </cell>
          <cell r="Q1604" t="str">
            <v/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 t="str">
            <v/>
          </cell>
          <cell r="Q1605" t="str">
            <v/>
          </cell>
        </row>
        <row r="1606">
          <cell r="P1606" t="str">
            <v/>
          </cell>
          <cell r="Q1606" t="str">
            <v/>
          </cell>
        </row>
        <row r="1607">
          <cell r="P1607" t="str">
            <v/>
          </cell>
          <cell r="Q1607" t="str">
            <v/>
          </cell>
        </row>
        <row r="1608">
          <cell r="P1608" t="str">
            <v/>
          </cell>
          <cell r="Q1608" t="str">
            <v/>
          </cell>
        </row>
        <row r="1609">
          <cell r="P1609" t="str">
            <v/>
          </cell>
          <cell r="Q1609" t="str">
            <v/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 t="str">
            <v/>
          </cell>
          <cell r="Q1611" t="str">
            <v/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 t="str">
            <v/>
          </cell>
          <cell r="Q1612" t="str">
            <v/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 t="str">
            <v/>
          </cell>
          <cell r="Q1613" t="str">
            <v/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 t="str">
            <v/>
          </cell>
          <cell r="Q1614" t="str">
            <v/>
          </cell>
        </row>
        <row r="1615">
          <cell r="P1615" t="str">
            <v/>
          </cell>
          <cell r="Q1615" t="str">
            <v/>
          </cell>
        </row>
        <row r="1616">
          <cell r="P1616" t="str">
            <v/>
          </cell>
          <cell r="Q1616" t="str">
            <v/>
          </cell>
        </row>
        <row r="1617">
          <cell r="P1617" t="str">
            <v/>
          </cell>
          <cell r="Q1617" t="str">
            <v/>
          </cell>
        </row>
        <row r="1618">
          <cell r="P1618" t="str">
            <v/>
          </cell>
          <cell r="Q1618" t="str">
            <v/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 t="str">
            <v/>
          </cell>
          <cell r="Q1620" t="str">
            <v/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 t="str">
            <v/>
          </cell>
          <cell r="Q1621" t="str">
            <v/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 t="str">
            <v/>
          </cell>
          <cell r="Q1622" t="str">
            <v/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 t="str">
            <v/>
          </cell>
          <cell r="Q1623" t="str">
            <v/>
          </cell>
        </row>
        <row r="1624">
          <cell r="P1624" t="str">
            <v/>
          </cell>
          <cell r="Q1624" t="str">
            <v/>
          </cell>
        </row>
        <row r="1625">
          <cell r="P1625" t="str">
            <v/>
          </cell>
          <cell r="Q1625" t="str">
            <v/>
          </cell>
        </row>
        <row r="1626">
          <cell r="P1626" t="str">
            <v/>
          </cell>
          <cell r="Q1626" t="str">
            <v/>
          </cell>
        </row>
        <row r="1627">
          <cell r="P1627" t="str">
            <v/>
          </cell>
          <cell r="Q1627" t="str">
            <v/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 t="str">
            <v/>
          </cell>
          <cell r="Q1629" t="str">
            <v/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 t="str">
            <v/>
          </cell>
          <cell r="Q1630" t="str">
            <v/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 t="str">
            <v/>
          </cell>
          <cell r="Q1631" t="str">
            <v/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 t="str">
            <v/>
          </cell>
          <cell r="Q1632" t="str">
            <v/>
          </cell>
        </row>
        <row r="1633">
          <cell r="P1633" t="str">
            <v/>
          </cell>
          <cell r="Q1633" t="str">
            <v/>
          </cell>
        </row>
        <row r="1634">
          <cell r="P1634" t="str">
            <v/>
          </cell>
          <cell r="Q1634" t="str">
            <v/>
          </cell>
        </row>
        <row r="1635">
          <cell r="P1635" t="str">
            <v/>
          </cell>
          <cell r="Q1635" t="str">
            <v/>
          </cell>
        </row>
        <row r="1636">
          <cell r="P1636" t="str">
            <v/>
          </cell>
          <cell r="Q1636" t="str">
            <v/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 t="str">
            <v/>
          </cell>
          <cell r="Q1638" t="str">
            <v/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 t="str">
            <v/>
          </cell>
          <cell r="Q1639" t="str">
            <v/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 t="str">
            <v/>
          </cell>
          <cell r="Q1640" t="str">
            <v/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 t="str">
            <v/>
          </cell>
          <cell r="Q1641" t="str">
            <v/>
          </cell>
        </row>
        <row r="1642">
          <cell r="P1642" t="str">
            <v/>
          </cell>
          <cell r="Q1642" t="str">
            <v/>
          </cell>
        </row>
        <row r="1643">
          <cell r="P1643" t="str">
            <v/>
          </cell>
          <cell r="Q1643" t="str">
            <v/>
          </cell>
        </row>
        <row r="1644">
          <cell r="P1644" t="str">
            <v/>
          </cell>
          <cell r="Q1644" t="str">
            <v/>
          </cell>
        </row>
        <row r="1645">
          <cell r="P1645" t="str">
            <v/>
          </cell>
          <cell r="Q1645" t="str">
            <v/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 t="str">
            <v/>
          </cell>
          <cell r="Q1647" t="str">
            <v/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 t="str">
            <v/>
          </cell>
          <cell r="Q1648" t="str">
            <v/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 t="str">
            <v/>
          </cell>
          <cell r="Q1649" t="str">
            <v/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 t="str">
            <v/>
          </cell>
          <cell r="Q1650" t="str">
            <v/>
          </cell>
        </row>
        <row r="1651">
          <cell r="P1651" t="str">
            <v/>
          </cell>
          <cell r="Q1651" t="str">
            <v/>
          </cell>
        </row>
        <row r="1652">
          <cell r="P1652" t="str">
            <v/>
          </cell>
          <cell r="Q1652" t="str">
            <v/>
          </cell>
        </row>
        <row r="1653">
          <cell r="P1653" t="str">
            <v/>
          </cell>
          <cell r="Q1653" t="str">
            <v/>
          </cell>
        </row>
        <row r="1654">
          <cell r="P1654" t="str">
            <v/>
          </cell>
          <cell r="Q1654" t="str">
            <v/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 t="str">
            <v/>
          </cell>
          <cell r="Q1656" t="str">
            <v/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 t="str">
            <v/>
          </cell>
          <cell r="Q1657" t="str">
            <v/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 t="str">
            <v/>
          </cell>
          <cell r="Q1658" t="str">
            <v/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 t="str">
            <v/>
          </cell>
          <cell r="Q1659" t="str">
            <v/>
          </cell>
        </row>
        <row r="1660">
          <cell r="P1660" t="str">
            <v/>
          </cell>
          <cell r="Q1660" t="str">
            <v/>
          </cell>
        </row>
        <row r="1661">
          <cell r="P1661" t="str">
            <v/>
          </cell>
          <cell r="Q1661" t="str">
            <v/>
          </cell>
        </row>
        <row r="1662">
          <cell r="P1662" t="str">
            <v/>
          </cell>
          <cell r="Q1662" t="str">
            <v/>
          </cell>
        </row>
        <row r="1663">
          <cell r="P1663" t="str">
            <v/>
          </cell>
          <cell r="Q1663" t="str">
            <v/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 t="str">
            <v/>
          </cell>
          <cell r="Q1665" t="str">
            <v/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 t="str">
            <v/>
          </cell>
          <cell r="Q1666" t="str">
            <v/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 t="str">
            <v/>
          </cell>
          <cell r="Q1667" t="str">
            <v/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 t="str">
            <v/>
          </cell>
          <cell r="Q1668" t="str">
            <v/>
          </cell>
        </row>
        <row r="1669">
          <cell r="P1669" t="str">
            <v/>
          </cell>
          <cell r="Q1669" t="str">
            <v/>
          </cell>
        </row>
        <row r="1670">
          <cell r="P1670" t="str">
            <v/>
          </cell>
          <cell r="Q1670" t="str">
            <v/>
          </cell>
        </row>
        <row r="1671">
          <cell r="P1671" t="str">
            <v/>
          </cell>
          <cell r="Q1671" t="str">
            <v/>
          </cell>
        </row>
        <row r="1672">
          <cell r="P1672" t="str">
            <v/>
          </cell>
          <cell r="Q1672" t="str">
            <v/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 t="str">
            <v/>
          </cell>
          <cell r="Q1674" t="str">
            <v/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 t="str">
            <v/>
          </cell>
          <cell r="Q1675" t="str">
            <v/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 t="str">
            <v/>
          </cell>
          <cell r="Q1676" t="str">
            <v/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 t="str">
            <v/>
          </cell>
          <cell r="Q1677" t="str">
            <v/>
          </cell>
        </row>
        <row r="1678">
          <cell r="P1678" t="str">
            <v/>
          </cell>
          <cell r="Q1678" t="str">
            <v/>
          </cell>
        </row>
        <row r="1679">
          <cell r="P1679" t="str">
            <v/>
          </cell>
          <cell r="Q1679" t="str">
            <v/>
          </cell>
        </row>
        <row r="1680">
          <cell r="P1680" t="str">
            <v/>
          </cell>
          <cell r="Q1680" t="str">
            <v/>
          </cell>
        </row>
        <row r="1681">
          <cell r="P1681" t="str">
            <v/>
          </cell>
          <cell r="Q1681" t="str">
            <v/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 t="str">
            <v/>
          </cell>
          <cell r="Q1683" t="str">
            <v/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 t="str">
            <v/>
          </cell>
          <cell r="Q1684" t="str">
            <v/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 t="str">
            <v/>
          </cell>
          <cell r="Q1685" t="str">
            <v/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 t="str">
            <v/>
          </cell>
          <cell r="Q1686" t="str">
            <v/>
          </cell>
        </row>
        <row r="1687">
          <cell r="P1687" t="str">
            <v/>
          </cell>
          <cell r="Q1687" t="str">
            <v/>
          </cell>
        </row>
        <row r="1688">
          <cell r="P1688" t="str">
            <v/>
          </cell>
          <cell r="Q1688" t="str">
            <v/>
          </cell>
        </row>
        <row r="1689">
          <cell r="P1689" t="str">
            <v/>
          </cell>
          <cell r="Q1689" t="str">
            <v/>
          </cell>
        </row>
        <row r="1690">
          <cell r="P1690" t="str">
            <v/>
          </cell>
          <cell r="Q1690" t="str">
            <v/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 t="str">
            <v/>
          </cell>
          <cell r="Q1692" t="str">
            <v/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 t="str">
            <v/>
          </cell>
          <cell r="Q1693" t="str">
            <v/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 t="str">
            <v/>
          </cell>
          <cell r="Q1694" t="str">
            <v/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 t="str">
            <v/>
          </cell>
          <cell r="Q1695" t="str">
            <v/>
          </cell>
        </row>
        <row r="1696">
          <cell r="P1696" t="str">
            <v/>
          </cell>
          <cell r="Q1696" t="str">
            <v/>
          </cell>
        </row>
        <row r="1697">
          <cell r="P1697" t="str">
            <v/>
          </cell>
          <cell r="Q1697" t="str">
            <v/>
          </cell>
        </row>
        <row r="1698">
          <cell r="P1698" t="str">
            <v/>
          </cell>
          <cell r="Q1698" t="str">
            <v/>
          </cell>
        </row>
        <row r="1699">
          <cell r="P1699" t="str">
            <v/>
          </cell>
          <cell r="Q1699" t="str">
            <v/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 t="str">
            <v/>
          </cell>
          <cell r="Q1701" t="str">
            <v/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 t="str">
            <v/>
          </cell>
          <cell r="Q1702" t="str">
            <v/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 t="str">
            <v/>
          </cell>
          <cell r="Q1703" t="str">
            <v/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 t="str">
            <v/>
          </cell>
          <cell r="Q1704" t="str">
            <v/>
          </cell>
        </row>
        <row r="1705">
          <cell r="P1705" t="str">
            <v/>
          </cell>
          <cell r="Q1705" t="str">
            <v/>
          </cell>
        </row>
        <row r="1706">
          <cell r="P1706" t="str">
            <v/>
          </cell>
          <cell r="Q1706" t="str">
            <v/>
          </cell>
        </row>
        <row r="1707">
          <cell r="P1707" t="str">
            <v/>
          </cell>
          <cell r="Q1707" t="str">
            <v/>
          </cell>
        </row>
        <row r="1708">
          <cell r="P1708" t="str">
            <v/>
          </cell>
          <cell r="Q1708" t="str">
            <v/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 t="str">
            <v/>
          </cell>
          <cell r="Q1710" t="str">
            <v/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 t="str">
            <v/>
          </cell>
          <cell r="Q1711" t="str">
            <v/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 t="str">
            <v/>
          </cell>
          <cell r="Q1712" t="str">
            <v/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 t="str">
            <v/>
          </cell>
          <cell r="Q1713" t="str">
            <v/>
          </cell>
        </row>
        <row r="1714">
          <cell r="P1714" t="str">
            <v/>
          </cell>
          <cell r="Q1714" t="str">
            <v/>
          </cell>
        </row>
        <row r="1715">
          <cell r="P1715" t="str">
            <v/>
          </cell>
          <cell r="Q1715" t="str">
            <v/>
          </cell>
        </row>
        <row r="1716">
          <cell r="P1716" t="str">
            <v/>
          </cell>
          <cell r="Q1716" t="str">
            <v/>
          </cell>
        </row>
        <row r="1717">
          <cell r="P1717" t="str">
            <v/>
          </cell>
          <cell r="Q1717" t="str">
            <v/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 t="str">
            <v/>
          </cell>
          <cell r="Q1719" t="str">
            <v/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 t="str">
            <v/>
          </cell>
          <cell r="Q1720" t="str">
            <v/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 t="str">
            <v/>
          </cell>
          <cell r="Q1721" t="str">
            <v/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 t="str">
            <v/>
          </cell>
          <cell r="Q1722" t="str">
            <v/>
          </cell>
        </row>
        <row r="1723">
          <cell r="P1723" t="str">
            <v/>
          </cell>
          <cell r="Q1723" t="str">
            <v/>
          </cell>
        </row>
        <row r="1724">
          <cell r="P1724" t="str">
            <v/>
          </cell>
          <cell r="Q1724" t="str">
            <v/>
          </cell>
        </row>
        <row r="1725">
          <cell r="P1725" t="str">
            <v/>
          </cell>
          <cell r="Q1725" t="str">
            <v/>
          </cell>
        </row>
        <row r="1726">
          <cell r="P1726" t="str">
            <v/>
          </cell>
          <cell r="Q1726" t="str">
            <v/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 t="str">
            <v/>
          </cell>
          <cell r="Q1728" t="str">
            <v/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 t="str">
            <v/>
          </cell>
          <cell r="Q1729" t="str">
            <v/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 t="str">
            <v/>
          </cell>
          <cell r="Q1730" t="str">
            <v/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 t="str">
            <v/>
          </cell>
          <cell r="Q1731" t="str">
            <v/>
          </cell>
        </row>
        <row r="1732">
          <cell r="P1732" t="str">
            <v/>
          </cell>
          <cell r="Q1732" t="str">
            <v/>
          </cell>
        </row>
        <row r="1733">
          <cell r="P1733" t="str">
            <v/>
          </cell>
          <cell r="Q1733" t="str">
            <v/>
          </cell>
        </row>
        <row r="1734">
          <cell r="P1734" t="str">
            <v/>
          </cell>
          <cell r="Q1734" t="str">
            <v/>
          </cell>
        </row>
        <row r="1735">
          <cell r="P1735" t="str">
            <v/>
          </cell>
          <cell r="Q1735" t="str">
            <v/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 t="str">
            <v/>
          </cell>
          <cell r="Q1737" t="str">
            <v/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 t="str">
            <v/>
          </cell>
          <cell r="Q1738" t="str">
            <v/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 t="str">
            <v/>
          </cell>
          <cell r="Q1739" t="str">
            <v/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 t="str">
            <v/>
          </cell>
          <cell r="Q1740" t="str">
            <v/>
          </cell>
        </row>
        <row r="1741">
          <cell r="P1741" t="str">
            <v/>
          </cell>
          <cell r="Q1741" t="str">
            <v/>
          </cell>
        </row>
        <row r="1742">
          <cell r="P1742" t="str">
            <v/>
          </cell>
          <cell r="Q1742" t="str">
            <v/>
          </cell>
        </row>
        <row r="1743">
          <cell r="P1743" t="str">
            <v/>
          </cell>
          <cell r="Q1743" t="str">
            <v/>
          </cell>
        </row>
        <row r="1744">
          <cell r="P1744" t="str">
            <v/>
          </cell>
          <cell r="Q1744" t="str">
            <v/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 t="str">
            <v/>
          </cell>
          <cell r="Q1746" t="str">
            <v/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 t="str">
            <v/>
          </cell>
          <cell r="Q1747" t="str">
            <v/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 t="str">
            <v/>
          </cell>
          <cell r="Q1748" t="str">
            <v/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 t="str">
            <v/>
          </cell>
          <cell r="Q1749" t="str">
            <v/>
          </cell>
        </row>
        <row r="1750">
          <cell r="P1750" t="str">
            <v/>
          </cell>
          <cell r="Q1750" t="str">
            <v/>
          </cell>
        </row>
        <row r="1751">
          <cell r="P1751" t="str">
            <v/>
          </cell>
          <cell r="Q1751" t="str">
            <v/>
          </cell>
        </row>
        <row r="1752">
          <cell r="P1752" t="str">
            <v/>
          </cell>
          <cell r="Q1752" t="str">
            <v/>
          </cell>
        </row>
        <row r="1753">
          <cell r="P1753" t="str">
            <v/>
          </cell>
          <cell r="Q1753" t="str">
            <v/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 t="str">
            <v/>
          </cell>
          <cell r="Q1755" t="str">
            <v/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 t="str">
            <v/>
          </cell>
          <cell r="Q1756" t="str">
            <v/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 t="str">
            <v/>
          </cell>
          <cell r="Q1757" t="str">
            <v/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 t="str">
            <v/>
          </cell>
          <cell r="Q1758" t="str">
            <v/>
          </cell>
        </row>
        <row r="1759">
          <cell r="P1759" t="str">
            <v/>
          </cell>
          <cell r="Q1759" t="str">
            <v/>
          </cell>
        </row>
        <row r="1760">
          <cell r="P1760" t="str">
            <v/>
          </cell>
          <cell r="Q1760" t="str">
            <v/>
          </cell>
        </row>
        <row r="1761">
          <cell r="P1761" t="str">
            <v/>
          </cell>
          <cell r="Q1761" t="str">
            <v/>
          </cell>
        </row>
        <row r="1762">
          <cell r="P1762" t="str">
            <v/>
          </cell>
          <cell r="Q1762" t="str">
            <v/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 t="str">
            <v/>
          </cell>
          <cell r="Q1764" t="str">
            <v/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 t="str">
            <v/>
          </cell>
          <cell r="Q1765" t="str">
            <v/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 t="str">
            <v/>
          </cell>
          <cell r="Q1766" t="str">
            <v/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 t="str">
            <v/>
          </cell>
          <cell r="Q1767" t="str">
            <v/>
          </cell>
        </row>
        <row r="1768">
          <cell r="P1768" t="str">
            <v/>
          </cell>
          <cell r="Q1768" t="str">
            <v/>
          </cell>
        </row>
        <row r="1769">
          <cell r="P1769" t="str">
            <v/>
          </cell>
          <cell r="Q1769" t="str">
            <v/>
          </cell>
        </row>
        <row r="1770">
          <cell r="P1770" t="str">
            <v/>
          </cell>
          <cell r="Q1770" t="str">
            <v/>
          </cell>
        </row>
        <row r="1771">
          <cell r="P1771" t="str">
            <v/>
          </cell>
          <cell r="Q1771" t="str">
            <v/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 t="str">
            <v/>
          </cell>
          <cell r="Q1773" t="str">
            <v/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 t="str">
            <v/>
          </cell>
          <cell r="Q1774" t="str">
            <v/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 t="str">
            <v/>
          </cell>
          <cell r="Q1775" t="str">
            <v/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 t="str">
            <v/>
          </cell>
          <cell r="Q1776" t="str">
            <v/>
          </cell>
        </row>
        <row r="1777">
          <cell r="P1777" t="str">
            <v/>
          </cell>
          <cell r="Q1777" t="str">
            <v/>
          </cell>
        </row>
        <row r="1778">
          <cell r="P1778" t="str">
            <v/>
          </cell>
          <cell r="Q1778" t="str">
            <v/>
          </cell>
        </row>
        <row r="1779">
          <cell r="P1779" t="str">
            <v/>
          </cell>
          <cell r="Q1779" t="str">
            <v/>
          </cell>
        </row>
        <row r="1780">
          <cell r="P1780" t="str">
            <v/>
          </cell>
          <cell r="Q1780" t="str">
            <v/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 t="str">
            <v/>
          </cell>
          <cell r="Q1782" t="str">
            <v/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 t="str">
            <v/>
          </cell>
          <cell r="Q1783" t="str">
            <v/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 t="str">
            <v/>
          </cell>
          <cell r="Q1784" t="str">
            <v/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 t="str">
            <v/>
          </cell>
          <cell r="Q1785" t="str">
            <v/>
          </cell>
        </row>
        <row r="1786">
          <cell r="P1786" t="str">
            <v/>
          </cell>
          <cell r="Q1786" t="str">
            <v/>
          </cell>
        </row>
        <row r="1787">
          <cell r="P1787" t="str">
            <v/>
          </cell>
          <cell r="Q1787" t="str">
            <v/>
          </cell>
        </row>
        <row r="1788">
          <cell r="P1788" t="str">
            <v/>
          </cell>
          <cell r="Q1788" t="str">
            <v/>
          </cell>
        </row>
        <row r="1789">
          <cell r="P1789" t="str">
            <v/>
          </cell>
          <cell r="Q1789" t="str">
            <v/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 t="str">
            <v/>
          </cell>
          <cell r="Q1791" t="str">
            <v/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 t="str">
            <v/>
          </cell>
          <cell r="Q1792" t="str">
            <v/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 t="str">
            <v/>
          </cell>
          <cell r="Q1793" t="str">
            <v/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 t="str">
            <v/>
          </cell>
          <cell r="Q1794" t="str">
            <v/>
          </cell>
        </row>
        <row r="1795">
          <cell r="P1795" t="str">
            <v/>
          </cell>
          <cell r="Q1795" t="str">
            <v/>
          </cell>
        </row>
        <row r="1796">
          <cell r="P1796" t="str">
            <v/>
          </cell>
          <cell r="Q1796" t="str">
            <v/>
          </cell>
        </row>
        <row r="1797">
          <cell r="P1797" t="str">
            <v/>
          </cell>
          <cell r="Q1797" t="str">
            <v/>
          </cell>
        </row>
        <row r="1798">
          <cell r="P1798" t="str">
            <v/>
          </cell>
          <cell r="Q1798" t="str">
            <v/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 t="str">
            <v/>
          </cell>
          <cell r="Q1800" t="str">
            <v/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 t="str">
            <v/>
          </cell>
          <cell r="Q1801" t="str">
            <v/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 t="str">
            <v/>
          </cell>
          <cell r="Q1802" t="str">
            <v/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 t="str">
            <v/>
          </cell>
          <cell r="Q1803" t="str">
            <v/>
          </cell>
        </row>
        <row r="1804">
          <cell r="P1804" t="str">
            <v/>
          </cell>
          <cell r="Q1804" t="str">
            <v/>
          </cell>
        </row>
        <row r="1805">
          <cell r="P1805" t="str">
            <v/>
          </cell>
          <cell r="Q1805" t="str">
            <v/>
          </cell>
        </row>
        <row r="1806">
          <cell r="P1806" t="str">
            <v/>
          </cell>
          <cell r="Q1806" t="str">
            <v/>
          </cell>
        </row>
        <row r="1807">
          <cell r="P1807" t="str">
            <v/>
          </cell>
          <cell r="Q1807" t="str">
            <v/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 t="str">
            <v/>
          </cell>
          <cell r="Q1809" t="str">
            <v/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 t="str">
            <v/>
          </cell>
          <cell r="Q1810" t="str">
            <v/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 t="str">
            <v/>
          </cell>
          <cell r="Q1811" t="str">
            <v/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 t="str">
            <v/>
          </cell>
          <cell r="Q1812" t="str">
            <v/>
          </cell>
        </row>
        <row r="1813">
          <cell r="P1813" t="str">
            <v/>
          </cell>
          <cell r="Q1813" t="str">
            <v/>
          </cell>
        </row>
        <row r="1814">
          <cell r="P1814" t="str">
            <v/>
          </cell>
          <cell r="Q1814" t="str">
            <v/>
          </cell>
        </row>
        <row r="1815">
          <cell r="P1815" t="str">
            <v/>
          </cell>
          <cell r="Q1815" t="str">
            <v/>
          </cell>
        </row>
        <row r="1816">
          <cell r="P1816" t="str">
            <v/>
          </cell>
          <cell r="Q1816" t="str">
            <v/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 t="str">
            <v/>
          </cell>
          <cell r="Q1818" t="str">
            <v/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 t="str">
            <v/>
          </cell>
          <cell r="Q1819" t="str">
            <v/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 t="str">
            <v/>
          </cell>
          <cell r="Q1820" t="str">
            <v/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 t="str">
            <v/>
          </cell>
          <cell r="Q1821" t="str">
            <v/>
          </cell>
        </row>
        <row r="1822">
          <cell r="P1822" t="str">
            <v/>
          </cell>
          <cell r="Q1822" t="str">
            <v/>
          </cell>
        </row>
        <row r="1823">
          <cell r="P1823" t="str">
            <v/>
          </cell>
          <cell r="Q1823" t="str">
            <v/>
          </cell>
        </row>
        <row r="1824">
          <cell r="P1824" t="str">
            <v/>
          </cell>
          <cell r="Q1824" t="str">
            <v/>
          </cell>
        </row>
        <row r="1825">
          <cell r="P1825" t="str">
            <v/>
          </cell>
          <cell r="Q1825" t="str">
            <v/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 t="str">
            <v/>
          </cell>
          <cell r="Q1827" t="str">
            <v/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 t="str">
            <v/>
          </cell>
          <cell r="Q1828" t="str">
            <v/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 t="str">
            <v/>
          </cell>
          <cell r="Q1829" t="str">
            <v/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 t="str">
            <v/>
          </cell>
          <cell r="Q1830" t="str">
            <v/>
          </cell>
        </row>
        <row r="1831">
          <cell r="P1831" t="str">
            <v/>
          </cell>
          <cell r="Q1831" t="str">
            <v/>
          </cell>
        </row>
        <row r="1832">
          <cell r="P1832" t="str">
            <v/>
          </cell>
          <cell r="Q1832" t="str">
            <v/>
          </cell>
        </row>
        <row r="1833">
          <cell r="P1833" t="str">
            <v/>
          </cell>
          <cell r="Q1833" t="str">
            <v/>
          </cell>
        </row>
        <row r="1834">
          <cell r="P1834" t="str">
            <v/>
          </cell>
          <cell r="Q1834" t="str">
            <v/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 t="str">
            <v/>
          </cell>
          <cell r="Q1836" t="str">
            <v/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 t="str">
            <v/>
          </cell>
          <cell r="Q1837" t="str">
            <v/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 t="str">
            <v/>
          </cell>
          <cell r="Q1838" t="str">
            <v/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 t="str">
            <v/>
          </cell>
          <cell r="Q1839" t="str">
            <v/>
          </cell>
        </row>
        <row r="1840">
          <cell r="P1840" t="str">
            <v/>
          </cell>
          <cell r="Q1840" t="str">
            <v/>
          </cell>
        </row>
        <row r="1841">
          <cell r="P1841" t="str">
            <v/>
          </cell>
          <cell r="Q1841" t="str">
            <v/>
          </cell>
        </row>
        <row r="1842">
          <cell r="P1842" t="str">
            <v/>
          </cell>
          <cell r="Q1842" t="str">
            <v/>
          </cell>
        </row>
        <row r="1843">
          <cell r="P1843" t="str">
            <v/>
          </cell>
          <cell r="Q1843" t="str">
            <v/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 t="str">
            <v/>
          </cell>
          <cell r="Q1845" t="str">
            <v/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 t="str">
            <v/>
          </cell>
          <cell r="Q1846" t="str">
            <v/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 t="str">
            <v/>
          </cell>
          <cell r="Q1847" t="str">
            <v/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 t="str">
            <v/>
          </cell>
          <cell r="Q1848" t="str">
            <v/>
          </cell>
        </row>
        <row r="1849">
          <cell r="P1849" t="str">
            <v/>
          </cell>
          <cell r="Q1849" t="str">
            <v/>
          </cell>
        </row>
        <row r="1850">
          <cell r="P1850" t="str">
            <v/>
          </cell>
          <cell r="Q1850" t="str">
            <v/>
          </cell>
        </row>
        <row r="1851">
          <cell r="P1851" t="str">
            <v/>
          </cell>
          <cell r="Q1851" t="str">
            <v/>
          </cell>
        </row>
        <row r="1852">
          <cell r="P1852" t="str">
            <v/>
          </cell>
          <cell r="Q1852" t="str">
            <v/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 t="str">
            <v/>
          </cell>
          <cell r="Q1854" t="str">
            <v/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 t="str">
            <v/>
          </cell>
          <cell r="Q1855" t="str">
            <v/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 t="str">
            <v/>
          </cell>
          <cell r="Q1856" t="str">
            <v/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 t="str">
            <v/>
          </cell>
          <cell r="Q1857" t="str">
            <v/>
          </cell>
        </row>
        <row r="1858">
          <cell r="P1858" t="str">
            <v/>
          </cell>
          <cell r="Q1858" t="str">
            <v/>
          </cell>
        </row>
        <row r="1859">
          <cell r="P1859" t="str">
            <v/>
          </cell>
          <cell r="Q1859" t="str">
            <v/>
          </cell>
        </row>
        <row r="1860">
          <cell r="P1860" t="str">
            <v/>
          </cell>
          <cell r="Q1860" t="str">
            <v/>
          </cell>
        </row>
        <row r="1861">
          <cell r="P1861" t="str">
            <v/>
          </cell>
          <cell r="Q1861" t="str">
            <v/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 t="str">
            <v/>
          </cell>
          <cell r="Q1863" t="str">
            <v/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 t="str">
            <v/>
          </cell>
          <cell r="Q1864" t="str">
            <v/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 t="str">
            <v/>
          </cell>
          <cell r="Q1865" t="str">
            <v/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 t="str">
            <v/>
          </cell>
          <cell r="Q1866" t="str">
            <v/>
          </cell>
        </row>
        <row r="1867">
          <cell r="P1867" t="str">
            <v/>
          </cell>
          <cell r="Q1867" t="str">
            <v/>
          </cell>
        </row>
        <row r="1868">
          <cell r="P1868" t="str">
            <v/>
          </cell>
          <cell r="Q1868" t="str">
            <v/>
          </cell>
        </row>
        <row r="1869">
          <cell r="P1869" t="str">
            <v/>
          </cell>
          <cell r="Q1869" t="str">
            <v/>
          </cell>
        </row>
        <row r="1870">
          <cell r="P1870" t="str">
            <v/>
          </cell>
          <cell r="Q1870" t="str">
            <v/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 t="str">
            <v/>
          </cell>
          <cell r="Q1872" t="str">
            <v/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 t="str">
            <v/>
          </cell>
          <cell r="Q1873" t="str">
            <v/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 t="str">
            <v/>
          </cell>
          <cell r="Q1874" t="str">
            <v/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 t="str">
            <v/>
          </cell>
          <cell r="Q1875" t="str">
            <v/>
          </cell>
        </row>
        <row r="1876">
          <cell r="P1876" t="str">
            <v/>
          </cell>
          <cell r="Q1876" t="str">
            <v/>
          </cell>
        </row>
        <row r="1877">
          <cell r="P1877" t="str">
            <v/>
          </cell>
          <cell r="Q1877" t="str">
            <v/>
          </cell>
        </row>
        <row r="1878">
          <cell r="P1878" t="str">
            <v/>
          </cell>
          <cell r="Q1878" t="str">
            <v/>
          </cell>
        </row>
        <row r="1879">
          <cell r="P1879" t="str">
            <v/>
          </cell>
          <cell r="Q1879" t="str">
            <v/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 t="str">
            <v/>
          </cell>
          <cell r="Q1881" t="str">
            <v/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 t="str">
            <v/>
          </cell>
          <cell r="Q1882" t="str">
            <v/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 t="str">
            <v/>
          </cell>
          <cell r="Q1883" t="str">
            <v/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 t="str">
            <v/>
          </cell>
          <cell r="Q1884" t="str">
            <v/>
          </cell>
        </row>
        <row r="1885">
          <cell r="P1885" t="str">
            <v/>
          </cell>
          <cell r="Q1885" t="str">
            <v/>
          </cell>
        </row>
        <row r="1886">
          <cell r="P1886" t="str">
            <v/>
          </cell>
          <cell r="Q1886" t="str">
            <v/>
          </cell>
        </row>
        <row r="1887">
          <cell r="P1887" t="str">
            <v/>
          </cell>
          <cell r="Q1887" t="str">
            <v/>
          </cell>
        </row>
        <row r="1888">
          <cell r="P1888" t="str">
            <v/>
          </cell>
          <cell r="Q1888" t="str">
            <v/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 t="str">
            <v/>
          </cell>
          <cell r="Q1890" t="str">
            <v/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 t="str">
            <v/>
          </cell>
          <cell r="Q1891" t="str">
            <v/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 t="str">
            <v/>
          </cell>
          <cell r="Q1892" t="str">
            <v/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 t="str">
            <v/>
          </cell>
          <cell r="Q1893" t="str">
            <v/>
          </cell>
        </row>
        <row r="1894">
          <cell r="P1894" t="str">
            <v/>
          </cell>
          <cell r="Q1894" t="str">
            <v/>
          </cell>
        </row>
        <row r="1895">
          <cell r="P1895" t="str">
            <v/>
          </cell>
          <cell r="Q1895" t="str">
            <v/>
          </cell>
        </row>
        <row r="1896">
          <cell r="P1896" t="str">
            <v/>
          </cell>
          <cell r="Q1896" t="str">
            <v/>
          </cell>
        </row>
        <row r="1897">
          <cell r="P1897" t="str">
            <v/>
          </cell>
          <cell r="Q1897" t="str">
            <v/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 t="str">
            <v/>
          </cell>
          <cell r="Q1899" t="str">
            <v/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 t="str">
            <v/>
          </cell>
          <cell r="Q1900" t="str">
            <v/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 t="str">
            <v/>
          </cell>
          <cell r="Q1901" t="str">
            <v/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 t="str">
            <v/>
          </cell>
          <cell r="Q1902" t="str">
            <v/>
          </cell>
        </row>
        <row r="1903">
          <cell r="P1903" t="str">
            <v/>
          </cell>
          <cell r="Q1903" t="str">
            <v/>
          </cell>
        </row>
        <row r="1904">
          <cell r="P1904" t="str">
            <v/>
          </cell>
          <cell r="Q1904" t="str">
            <v/>
          </cell>
        </row>
        <row r="1905">
          <cell r="P1905" t="str">
            <v/>
          </cell>
          <cell r="Q1905" t="str">
            <v/>
          </cell>
        </row>
        <row r="1906">
          <cell r="P1906" t="str">
            <v/>
          </cell>
          <cell r="Q1906" t="str">
            <v/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 t="str">
            <v/>
          </cell>
          <cell r="Q1908" t="str">
            <v/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 t="str">
            <v/>
          </cell>
          <cell r="Q1909" t="str">
            <v/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 t="str">
            <v/>
          </cell>
          <cell r="Q1910" t="str">
            <v/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 t="str">
            <v/>
          </cell>
          <cell r="Q1911" t="str">
            <v/>
          </cell>
        </row>
        <row r="1912">
          <cell r="P1912" t="str">
            <v/>
          </cell>
          <cell r="Q1912" t="str">
            <v/>
          </cell>
        </row>
        <row r="1913">
          <cell r="P1913" t="str">
            <v/>
          </cell>
          <cell r="Q1913" t="str">
            <v/>
          </cell>
        </row>
        <row r="1914">
          <cell r="P1914" t="str">
            <v/>
          </cell>
          <cell r="Q1914" t="str">
            <v/>
          </cell>
        </row>
        <row r="1915">
          <cell r="P1915" t="str">
            <v/>
          </cell>
          <cell r="Q1915" t="str">
            <v/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 t="str">
            <v/>
          </cell>
          <cell r="Q1917" t="str">
            <v/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 t="str">
            <v/>
          </cell>
          <cell r="Q1918" t="str">
            <v/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 t="str">
            <v/>
          </cell>
          <cell r="Q1919" t="str">
            <v/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 t="str">
            <v/>
          </cell>
          <cell r="Q1920" t="str">
            <v/>
          </cell>
        </row>
        <row r="1921">
          <cell r="P1921" t="str">
            <v/>
          </cell>
          <cell r="Q1921" t="str">
            <v/>
          </cell>
        </row>
        <row r="1922">
          <cell r="P1922" t="str">
            <v/>
          </cell>
          <cell r="Q1922" t="str">
            <v/>
          </cell>
        </row>
        <row r="1923">
          <cell r="P1923" t="str">
            <v/>
          </cell>
          <cell r="Q1923" t="str">
            <v/>
          </cell>
        </row>
        <row r="1924">
          <cell r="P1924" t="str">
            <v/>
          </cell>
          <cell r="Q1924" t="str">
            <v/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 t="str">
            <v/>
          </cell>
          <cell r="Q1926" t="str">
            <v/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 t="str">
            <v/>
          </cell>
          <cell r="Q1927" t="str">
            <v/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 t="str">
            <v/>
          </cell>
          <cell r="Q1928" t="str">
            <v/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 t="str">
            <v/>
          </cell>
          <cell r="Q1929" t="str">
            <v/>
          </cell>
        </row>
        <row r="1930">
          <cell r="P1930" t="str">
            <v/>
          </cell>
          <cell r="Q1930" t="str">
            <v/>
          </cell>
        </row>
        <row r="1931">
          <cell r="P1931" t="str">
            <v/>
          </cell>
          <cell r="Q1931" t="str">
            <v/>
          </cell>
        </row>
        <row r="1932">
          <cell r="P1932" t="str">
            <v/>
          </cell>
          <cell r="Q1932" t="str">
            <v/>
          </cell>
        </row>
        <row r="1933">
          <cell r="P1933" t="str">
            <v/>
          </cell>
          <cell r="Q1933" t="str">
            <v/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 t="str">
            <v/>
          </cell>
          <cell r="Q1935" t="str">
            <v/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 t="str">
            <v/>
          </cell>
          <cell r="Q1936" t="str">
            <v/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 t="str">
            <v/>
          </cell>
          <cell r="Q1937" t="str">
            <v/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 t="str">
            <v/>
          </cell>
          <cell r="Q1938" t="str">
            <v/>
          </cell>
        </row>
        <row r="1939">
          <cell r="P1939" t="str">
            <v/>
          </cell>
          <cell r="Q1939" t="str">
            <v/>
          </cell>
        </row>
        <row r="1940">
          <cell r="P1940" t="str">
            <v/>
          </cell>
          <cell r="Q1940" t="str">
            <v/>
          </cell>
        </row>
        <row r="1941">
          <cell r="P1941" t="str">
            <v/>
          </cell>
          <cell r="Q1941" t="str">
            <v/>
          </cell>
        </row>
        <row r="1942">
          <cell r="P1942" t="str">
            <v/>
          </cell>
          <cell r="Q1942" t="str">
            <v/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 t="str">
            <v/>
          </cell>
          <cell r="Q1944" t="str">
            <v/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 t="str">
            <v/>
          </cell>
          <cell r="Q1945" t="str">
            <v/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 t="str">
            <v/>
          </cell>
          <cell r="Q1946" t="str">
            <v/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 t="str">
            <v/>
          </cell>
          <cell r="Q1947" t="str">
            <v/>
          </cell>
        </row>
        <row r="1948">
          <cell r="P1948" t="str">
            <v/>
          </cell>
          <cell r="Q1948" t="str">
            <v/>
          </cell>
        </row>
        <row r="1949">
          <cell r="P1949" t="str">
            <v/>
          </cell>
          <cell r="Q1949" t="str">
            <v/>
          </cell>
        </row>
        <row r="1950">
          <cell r="P1950" t="str">
            <v/>
          </cell>
          <cell r="Q1950" t="str">
            <v/>
          </cell>
        </row>
        <row r="1951">
          <cell r="P1951" t="str">
            <v/>
          </cell>
          <cell r="Q1951" t="str">
            <v/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 t="str">
            <v/>
          </cell>
          <cell r="Q1953" t="str">
            <v/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 t="str">
            <v/>
          </cell>
          <cell r="Q1954" t="str">
            <v/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 t="str">
            <v/>
          </cell>
          <cell r="Q1955" t="str">
            <v/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 t="str">
            <v/>
          </cell>
          <cell r="Q1956" t="str">
            <v/>
          </cell>
        </row>
        <row r="1957">
          <cell r="P1957" t="str">
            <v/>
          </cell>
          <cell r="Q1957" t="str">
            <v/>
          </cell>
        </row>
        <row r="1958">
          <cell r="P1958" t="str">
            <v/>
          </cell>
          <cell r="Q1958" t="str">
            <v/>
          </cell>
        </row>
        <row r="1959">
          <cell r="P1959" t="str">
            <v/>
          </cell>
          <cell r="Q1959" t="str">
            <v/>
          </cell>
        </row>
        <row r="1960">
          <cell r="P1960" t="str">
            <v/>
          </cell>
          <cell r="Q1960" t="str">
            <v/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 t="str">
            <v/>
          </cell>
          <cell r="Q1962" t="str">
            <v/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 t="str">
            <v/>
          </cell>
          <cell r="Q1963" t="str">
            <v/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 t="str">
            <v/>
          </cell>
          <cell r="Q1964" t="str">
            <v/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 t="str">
            <v/>
          </cell>
          <cell r="Q1965" t="str">
            <v/>
          </cell>
        </row>
        <row r="1966">
          <cell r="P1966" t="str">
            <v/>
          </cell>
          <cell r="Q1966" t="str">
            <v/>
          </cell>
        </row>
        <row r="1967">
          <cell r="P1967" t="str">
            <v/>
          </cell>
          <cell r="Q1967" t="str">
            <v/>
          </cell>
        </row>
        <row r="1968">
          <cell r="P1968" t="str">
            <v/>
          </cell>
          <cell r="Q1968" t="str">
            <v/>
          </cell>
        </row>
        <row r="1969">
          <cell r="P1969" t="str">
            <v/>
          </cell>
          <cell r="Q1969" t="str">
            <v/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 t="str">
            <v/>
          </cell>
          <cell r="Q1971" t="str">
            <v/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 t="str">
            <v/>
          </cell>
          <cell r="Q1972" t="str">
            <v/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 t="str">
            <v/>
          </cell>
          <cell r="Q1973" t="str">
            <v/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 t="str">
            <v/>
          </cell>
          <cell r="Q1974" t="str">
            <v/>
          </cell>
        </row>
        <row r="1975">
          <cell r="P1975" t="str">
            <v/>
          </cell>
          <cell r="Q1975" t="str">
            <v/>
          </cell>
        </row>
        <row r="1976">
          <cell r="P1976" t="str">
            <v/>
          </cell>
          <cell r="Q1976" t="str">
            <v/>
          </cell>
        </row>
        <row r="1977">
          <cell r="P1977" t="str">
            <v/>
          </cell>
          <cell r="Q1977" t="str">
            <v/>
          </cell>
        </row>
        <row r="1978">
          <cell r="P1978" t="str">
            <v/>
          </cell>
          <cell r="Q1978" t="str">
            <v/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 t="str">
            <v/>
          </cell>
          <cell r="Q1980" t="str">
            <v/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 t="str">
            <v/>
          </cell>
          <cell r="Q1981" t="str">
            <v/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 t="str">
            <v/>
          </cell>
          <cell r="Q1982" t="str">
            <v/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 t="str">
            <v/>
          </cell>
          <cell r="Q1983" t="str">
            <v/>
          </cell>
        </row>
        <row r="1984">
          <cell r="P1984" t="str">
            <v/>
          </cell>
          <cell r="Q1984" t="str">
            <v/>
          </cell>
        </row>
        <row r="1985">
          <cell r="P1985" t="str">
            <v/>
          </cell>
          <cell r="Q1985" t="str">
            <v/>
          </cell>
        </row>
        <row r="1986">
          <cell r="P1986" t="str">
            <v/>
          </cell>
          <cell r="Q1986" t="str">
            <v/>
          </cell>
        </row>
        <row r="1987">
          <cell r="P1987" t="str">
            <v/>
          </cell>
          <cell r="Q1987" t="str">
            <v/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 t="str">
            <v/>
          </cell>
          <cell r="Q1989" t="str">
            <v/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 t="str">
            <v/>
          </cell>
          <cell r="Q1990" t="str">
            <v/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 t="str">
            <v/>
          </cell>
          <cell r="Q1991" t="str">
            <v/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 t="str">
            <v/>
          </cell>
          <cell r="Q1992" t="str">
            <v/>
          </cell>
        </row>
        <row r="1993">
          <cell r="P1993" t="str">
            <v/>
          </cell>
          <cell r="Q1993" t="str">
            <v/>
          </cell>
        </row>
        <row r="1994">
          <cell r="P1994" t="str">
            <v/>
          </cell>
          <cell r="Q1994" t="str">
            <v/>
          </cell>
        </row>
        <row r="1995">
          <cell r="P1995" t="str">
            <v/>
          </cell>
          <cell r="Q1995" t="str">
            <v/>
          </cell>
        </row>
        <row r="1996">
          <cell r="P1996" t="str">
            <v/>
          </cell>
          <cell r="Q1996" t="str">
            <v/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 t="str">
            <v/>
          </cell>
          <cell r="Q1998" t="str">
            <v/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 t="str">
            <v/>
          </cell>
          <cell r="Q1999" t="str">
            <v/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 t="str">
            <v/>
          </cell>
          <cell r="Q2000" t="str">
            <v/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 t="str">
            <v/>
          </cell>
          <cell r="Q2001" t="str">
            <v/>
          </cell>
        </row>
        <row r="2002">
          <cell r="P2002" t="str">
            <v/>
          </cell>
          <cell r="Q2002" t="str">
            <v/>
          </cell>
        </row>
        <row r="2003">
          <cell r="P2003" t="str">
            <v/>
          </cell>
          <cell r="Q2003" t="str">
            <v/>
          </cell>
        </row>
        <row r="2004">
          <cell r="P2004" t="str">
            <v/>
          </cell>
          <cell r="Q2004" t="str">
            <v/>
          </cell>
        </row>
        <row r="2005">
          <cell r="P2005" t="str">
            <v/>
          </cell>
          <cell r="Q2005" t="str">
            <v/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 t="str">
            <v/>
          </cell>
          <cell r="Q2007" t="str">
            <v/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 t="str">
            <v/>
          </cell>
          <cell r="Q2008" t="str">
            <v/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 t="str">
            <v/>
          </cell>
          <cell r="Q2009" t="str">
            <v/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 t="str">
            <v/>
          </cell>
          <cell r="Q2010" t="str">
            <v/>
          </cell>
        </row>
        <row r="2011">
          <cell r="P2011" t="str">
            <v/>
          </cell>
          <cell r="Q2011" t="str">
            <v/>
          </cell>
        </row>
        <row r="2012">
          <cell r="P2012" t="str">
            <v/>
          </cell>
          <cell r="Q2012" t="str">
            <v/>
          </cell>
        </row>
        <row r="2013">
          <cell r="P2013" t="str">
            <v/>
          </cell>
          <cell r="Q2013" t="str">
            <v/>
          </cell>
        </row>
        <row r="2014">
          <cell r="P2014" t="str">
            <v/>
          </cell>
          <cell r="Q2014" t="str">
            <v/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 t="str">
            <v/>
          </cell>
          <cell r="Q2016" t="str">
            <v/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 t="str">
            <v/>
          </cell>
          <cell r="Q2017" t="str">
            <v/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 t="str">
            <v/>
          </cell>
          <cell r="Q2018" t="str">
            <v/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 t="str">
            <v/>
          </cell>
          <cell r="Q2019" t="str">
            <v/>
          </cell>
        </row>
        <row r="2020">
          <cell r="P2020" t="str">
            <v/>
          </cell>
          <cell r="Q2020" t="str">
            <v/>
          </cell>
        </row>
        <row r="2021">
          <cell r="P2021" t="str">
            <v/>
          </cell>
          <cell r="Q2021" t="str">
            <v/>
          </cell>
        </row>
        <row r="2022">
          <cell r="P2022" t="str">
            <v/>
          </cell>
          <cell r="Q2022" t="str">
            <v/>
          </cell>
        </row>
        <row r="2023">
          <cell r="P2023" t="str">
            <v/>
          </cell>
          <cell r="Q2023" t="str">
            <v/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 t="str">
            <v/>
          </cell>
          <cell r="Q2025" t="str">
            <v/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 t="str">
            <v/>
          </cell>
          <cell r="Q2026" t="str">
            <v/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 t="str">
            <v/>
          </cell>
          <cell r="Q2027" t="str">
            <v/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 t="str">
            <v/>
          </cell>
          <cell r="Q2028" t="str">
            <v/>
          </cell>
        </row>
        <row r="2029">
          <cell r="P2029" t="str">
            <v/>
          </cell>
          <cell r="Q2029" t="str">
            <v/>
          </cell>
        </row>
        <row r="2030">
          <cell r="P2030" t="str">
            <v/>
          </cell>
          <cell r="Q2030" t="str">
            <v/>
          </cell>
        </row>
        <row r="2031">
          <cell r="P2031" t="str">
            <v/>
          </cell>
          <cell r="Q2031" t="str">
            <v/>
          </cell>
        </row>
        <row r="2032">
          <cell r="P2032" t="str">
            <v/>
          </cell>
          <cell r="Q2032" t="str">
            <v/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 t="str">
            <v/>
          </cell>
          <cell r="Q2034" t="str">
            <v/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 t="str">
            <v/>
          </cell>
          <cell r="Q2035" t="str">
            <v/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 t="str">
            <v/>
          </cell>
          <cell r="Q2036" t="str">
            <v/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 t="str">
            <v/>
          </cell>
          <cell r="Q2037" t="str">
            <v/>
          </cell>
        </row>
        <row r="2038">
          <cell r="P2038" t="str">
            <v/>
          </cell>
          <cell r="Q2038" t="str">
            <v/>
          </cell>
        </row>
        <row r="2039">
          <cell r="P2039" t="str">
            <v/>
          </cell>
          <cell r="Q2039" t="str">
            <v/>
          </cell>
        </row>
        <row r="2040">
          <cell r="P2040" t="str">
            <v/>
          </cell>
          <cell r="Q2040" t="str">
            <v/>
          </cell>
        </row>
        <row r="2041">
          <cell r="P2041" t="str">
            <v/>
          </cell>
          <cell r="Q2041" t="str">
            <v/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 t="str">
            <v/>
          </cell>
          <cell r="Q2043" t="str">
            <v/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 t="str">
            <v/>
          </cell>
          <cell r="Q2044" t="str">
            <v/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 t="str">
            <v/>
          </cell>
          <cell r="Q2045" t="str">
            <v/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 t="str">
            <v/>
          </cell>
          <cell r="Q2046" t="str">
            <v/>
          </cell>
        </row>
        <row r="2047">
          <cell r="P2047" t="str">
            <v/>
          </cell>
          <cell r="Q2047" t="str">
            <v/>
          </cell>
        </row>
        <row r="2048">
          <cell r="P2048" t="str">
            <v/>
          </cell>
          <cell r="Q2048" t="str">
            <v/>
          </cell>
        </row>
        <row r="2049">
          <cell r="P2049" t="str">
            <v/>
          </cell>
          <cell r="Q2049" t="str">
            <v/>
          </cell>
        </row>
        <row r="2050">
          <cell r="P2050" t="str">
            <v/>
          </cell>
          <cell r="Q2050" t="str">
            <v/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 t="str">
            <v/>
          </cell>
          <cell r="Q2052" t="str">
            <v/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 t="str">
            <v/>
          </cell>
          <cell r="Q2053" t="str">
            <v/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 t="str">
            <v/>
          </cell>
          <cell r="Q2054" t="str">
            <v/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 t="str">
            <v/>
          </cell>
          <cell r="Q2055" t="str">
            <v/>
          </cell>
        </row>
        <row r="2056">
          <cell r="P2056" t="str">
            <v/>
          </cell>
          <cell r="Q2056" t="str">
            <v/>
          </cell>
        </row>
        <row r="2057">
          <cell r="P2057" t="str">
            <v/>
          </cell>
          <cell r="Q2057" t="str">
            <v/>
          </cell>
        </row>
        <row r="2058">
          <cell r="P2058" t="str">
            <v/>
          </cell>
          <cell r="Q2058" t="str">
            <v/>
          </cell>
        </row>
        <row r="2059">
          <cell r="P2059" t="str">
            <v/>
          </cell>
          <cell r="Q2059" t="str">
            <v/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 t="str">
            <v/>
          </cell>
          <cell r="Q2061" t="str">
            <v/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 t="str">
            <v/>
          </cell>
          <cell r="Q2062" t="str">
            <v/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 t="str">
            <v/>
          </cell>
          <cell r="Q2063" t="str">
            <v/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 t="str">
            <v/>
          </cell>
          <cell r="Q2064" t="str">
            <v/>
          </cell>
        </row>
        <row r="2065">
          <cell r="P2065" t="str">
            <v/>
          </cell>
          <cell r="Q2065" t="str">
            <v/>
          </cell>
        </row>
        <row r="2066">
          <cell r="P2066" t="str">
            <v/>
          </cell>
          <cell r="Q2066" t="str">
            <v/>
          </cell>
        </row>
        <row r="2067">
          <cell r="P2067" t="str">
            <v/>
          </cell>
          <cell r="Q2067" t="str">
            <v/>
          </cell>
        </row>
        <row r="2068">
          <cell r="P2068" t="str">
            <v/>
          </cell>
          <cell r="Q2068" t="str">
            <v/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 t="str">
            <v/>
          </cell>
          <cell r="Q2070" t="str">
            <v/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 t="str">
            <v/>
          </cell>
          <cell r="Q2071" t="str">
            <v/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 t="str">
            <v/>
          </cell>
          <cell r="Q2072" t="str">
            <v/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 t="str">
            <v/>
          </cell>
          <cell r="Q2073" t="str">
            <v/>
          </cell>
        </row>
        <row r="2074">
          <cell r="P2074" t="str">
            <v/>
          </cell>
          <cell r="Q2074" t="str">
            <v/>
          </cell>
        </row>
        <row r="2075">
          <cell r="P2075" t="str">
            <v/>
          </cell>
          <cell r="Q2075" t="str">
            <v/>
          </cell>
        </row>
        <row r="2076">
          <cell r="P2076" t="str">
            <v/>
          </cell>
          <cell r="Q2076" t="str">
            <v/>
          </cell>
        </row>
        <row r="2077">
          <cell r="P2077" t="str">
            <v/>
          </cell>
          <cell r="Q2077" t="str">
            <v/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 t="str">
            <v/>
          </cell>
          <cell r="Q2079" t="str">
            <v/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 t="str">
            <v/>
          </cell>
          <cell r="Q2080" t="str">
            <v/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 t="str">
            <v/>
          </cell>
          <cell r="Q2081" t="str">
            <v/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 t="str">
            <v/>
          </cell>
          <cell r="Q2082" t="str">
            <v/>
          </cell>
        </row>
        <row r="2083">
          <cell r="P2083" t="str">
            <v/>
          </cell>
          <cell r="Q2083" t="str">
            <v/>
          </cell>
        </row>
        <row r="2084">
          <cell r="P2084" t="str">
            <v/>
          </cell>
          <cell r="Q2084" t="str">
            <v/>
          </cell>
        </row>
        <row r="2085">
          <cell r="P2085" t="str">
            <v/>
          </cell>
          <cell r="Q2085" t="str">
            <v/>
          </cell>
        </row>
        <row r="2086">
          <cell r="P2086" t="str">
            <v/>
          </cell>
          <cell r="Q2086" t="str">
            <v/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 t="str">
            <v/>
          </cell>
          <cell r="Q2088" t="str">
            <v/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 t="str">
            <v/>
          </cell>
          <cell r="Q2089" t="str">
            <v/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 t="str">
            <v/>
          </cell>
          <cell r="Q2090" t="str">
            <v/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 t="str">
            <v/>
          </cell>
          <cell r="Q2091" t="str">
            <v/>
          </cell>
        </row>
        <row r="2092">
          <cell r="P2092" t="str">
            <v/>
          </cell>
          <cell r="Q2092" t="str">
            <v/>
          </cell>
        </row>
        <row r="2093">
          <cell r="P2093" t="str">
            <v/>
          </cell>
          <cell r="Q2093" t="str">
            <v/>
          </cell>
        </row>
        <row r="2094">
          <cell r="P2094" t="str">
            <v/>
          </cell>
          <cell r="Q2094" t="str">
            <v/>
          </cell>
        </row>
        <row r="2095">
          <cell r="P2095" t="str">
            <v/>
          </cell>
          <cell r="Q2095" t="str">
            <v/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 t="str">
            <v/>
          </cell>
          <cell r="Q2097" t="str">
            <v/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 t="str">
            <v/>
          </cell>
          <cell r="Q2098" t="str">
            <v/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 t="str">
            <v/>
          </cell>
          <cell r="Q2099" t="str">
            <v/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 t="str">
            <v/>
          </cell>
          <cell r="Q2100" t="str">
            <v/>
          </cell>
        </row>
        <row r="2101">
          <cell r="P2101" t="str">
            <v/>
          </cell>
          <cell r="Q2101" t="str">
            <v/>
          </cell>
        </row>
        <row r="2102">
          <cell r="P2102" t="str">
            <v/>
          </cell>
          <cell r="Q2102" t="str">
            <v/>
          </cell>
        </row>
        <row r="2103">
          <cell r="P2103" t="str">
            <v/>
          </cell>
          <cell r="Q2103" t="str">
            <v/>
          </cell>
        </row>
        <row r="2104">
          <cell r="P2104" t="str">
            <v/>
          </cell>
          <cell r="Q2104" t="str">
            <v/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 t="str">
            <v/>
          </cell>
          <cell r="Q2106" t="str">
            <v/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 t="str">
            <v/>
          </cell>
          <cell r="Q2107" t="str">
            <v/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 t="str">
            <v/>
          </cell>
          <cell r="Q2108" t="str">
            <v/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 t="str">
            <v/>
          </cell>
          <cell r="Q2109" t="str">
            <v/>
          </cell>
        </row>
        <row r="2110">
          <cell r="P2110" t="str">
            <v/>
          </cell>
          <cell r="Q2110" t="str">
            <v/>
          </cell>
        </row>
        <row r="2111">
          <cell r="P2111" t="str">
            <v/>
          </cell>
          <cell r="Q2111" t="str">
            <v/>
          </cell>
        </row>
        <row r="2112">
          <cell r="P2112" t="str">
            <v/>
          </cell>
          <cell r="Q2112" t="str">
            <v/>
          </cell>
        </row>
        <row r="2113">
          <cell r="P2113" t="str">
            <v/>
          </cell>
          <cell r="Q2113" t="str">
            <v/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 t="str">
            <v/>
          </cell>
          <cell r="Q2115" t="str">
            <v/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 t="str">
            <v/>
          </cell>
          <cell r="Q2116" t="str">
            <v/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 t="str">
            <v/>
          </cell>
          <cell r="Q2117" t="str">
            <v/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 t="str">
            <v/>
          </cell>
          <cell r="Q2118" t="str">
            <v/>
          </cell>
        </row>
        <row r="2119">
          <cell r="P2119" t="str">
            <v/>
          </cell>
          <cell r="Q2119" t="str">
            <v/>
          </cell>
        </row>
        <row r="2120">
          <cell r="P2120" t="str">
            <v/>
          </cell>
          <cell r="Q2120" t="str">
            <v/>
          </cell>
        </row>
        <row r="2121">
          <cell r="P2121" t="str">
            <v/>
          </cell>
          <cell r="Q2121" t="str">
            <v/>
          </cell>
        </row>
        <row r="2122">
          <cell r="P2122" t="str">
            <v/>
          </cell>
          <cell r="Q2122" t="str">
            <v/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 t="str">
            <v/>
          </cell>
          <cell r="Q2124" t="str">
            <v/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 t="str">
            <v/>
          </cell>
          <cell r="Q2125" t="str">
            <v/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 t="str">
            <v/>
          </cell>
          <cell r="Q2126" t="str">
            <v/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 t="str">
            <v/>
          </cell>
          <cell r="Q2127" t="str">
            <v/>
          </cell>
        </row>
        <row r="2128">
          <cell r="P2128" t="str">
            <v/>
          </cell>
          <cell r="Q2128" t="str">
            <v/>
          </cell>
        </row>
        <row r="2129">
          <cell r="P2129" t="str">
            <v/>
          </cell>
          <cell r="Q2129" t="str">
            <v/>
          </cell>
        </row>
        <row r="2130">
          <cell r="P2130" t="str">
            <v/>
          </cell>
          <cell r="Q2130" t="str">
            <v/>
          </cell>
        </row>
        <row r="2131">
          <cell r="P2131" t="str">
            <v/>
          </cell>
          <cell r="Q2131" t="str">
            <v/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 t="str">
            <v/>
          </cell>
          <cell r="Q2133" t="str">
            <v/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 t="str">
            <v/>
          </cell>
          <cell r="Q2134" t="str">
            <v/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 t="str">
            <v/>
          </cell>
          <cell r="Q2135" t="str">
            <v/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 t="str">
            <v/>
          </cell>
          <cell r="Q2136" t="str">
            <v/>
          </cell>
        </row>
        <row r="2137">
          <cell r="P2137" t="str">
            <v/>
          </cell>
          <cell r="Q2137" t="str">
            <v/>
          </cell>
        </row>
        <row r="2138">
          <cell r="P2138" t="str">
            <v/>
          </cell>
          <cell r="Q2138" t="str">
            <v/>
          </cell>
        </row>
        <row r="2139">
          <cell r="P2139" t="str">
            <v/>
          </cell>
          <cell r="Q2139" t="str">
            <v/>
          </cell>
        </row>
        <row r="2140">
          <cell r="P2140" t="str">
            <v/>
          </cell>
          <cell r="Q2140" t="str">
            <v/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 t="str">
            <v/>
          </cell>
          <cell r="Q2142" t="str">
            <v/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 t="str">
            <v/>
          </cell>
          <cell r="Q2143" t="str">
            <v/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 t="str">
            <v/>
          </cell>
          <cell r="Q2144" t="str">
            <v/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 t="str">
            <v/>
          </cell>
          <cell r="Q2145" t="str">
            <v/>
          </cell>
        </row>
        <row r="2146">
          <cell r="P2146" t="str">
            <v/>
          </cell>
          <cell r="Q2146" t="str">
            <v/>
          </cell>
        </row>
        <row r="2147">
          <cell r="P2147" t="str">
            <v/>
          </cell>
          <cell r="Q2147" t="str">
            <v/>
          </cell>
        </row>
        <row r="2148">
          <cell r="P2148" t="str">
            <v/>
          </cell>
          <cell r="Q2148" t="str">
            <v/>
          </cell>
        </row>
        <row r="2149">
          <cell r="P2149" t="str">
            <v/>
          </cell>
          <cell r="Q2149" t="str">
            <v/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 t="str">
            <v/>
          </cell>
          <cell r="Q2151" t="str">
            <v/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 t="str">
            <v/>
          </cell>
          <cell r="Q2152" t="str">
            <v/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 t="str">
            <v/>
          </cell>
          <cell r="Q2153" t="str">
            <v/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 t="str">
            <v/>
          </cell>
          <cell r="Q2154" t="str">
            <v/>
          </cell>
        </row>
        <row r="2155">
          <cell r="P2155" t="str">
            <v/>
          </cell>
          <cell r="Q2155" t="str">
            <v/>
          </cell>
        </row>
        <row r="2156">
          <cell r="P2156" t="str">
            <v/>
          </cell>
          <cell r="Q2156" t="str">
            <v/>
          </cell>
        </row>
        <row r="2157">
          <cell r="P2157" t="str">
            <v/>
          </cell>
          <cell r="Q2157" t="str">
            <v/>
          </cell>
        </row>
        <row r="2158">
          <cell r="P2158" t="str">
            <v/>
          </cell>
          <cell r="Q2158" t="str">
            <v/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 t="str">
            <v/>
          </cell>
          <cell r="Q2160" t="str">
            <v/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 t="str">
            <v/>
          </cell>
          <cell r="Q2161" t="str">
            <v/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 t="str">
            <v/>
          </cell>
          <cell r="Q2162" t="str">
            <v/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 t="str">
            <v/>
          </cell>
          <cell r="Q2163" t="str">
            <v/>
          </cell>
        </row>
        <row r="2164">
          <cell r="P2164" t="str">
            <v/>
          </cell>
          <cell r="Q2164" t="str">
            <v/>
          </cell>
        </row>
        <row r="2165">
          <cell r="P2165" t="str">
            <v/>
          </cell>
          <cell r="Q2165" t="str">
            <v/>
          </cell>
        </row>
        <row r="2166">
          <cell r="P2166" t="str">
            <v/>
          </cell>
          <cell r="Q2166" t="str">
            <v/>
          </cell>
        </row>
        <row r="2167">
          <cell r="P2167" t="str">
            <v/>
          </cell>
          <cell r="Q2167" t="str">
            <v/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 t="str">
            <v/>
          </cell>
          <cell r="Q2169" t="str">
            <v/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 t="str">
            <v/>
          </cell>
          <cell r="Q2170" t="str">
            <v/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 t="str">
            <v/>
          </cell>
          <cell r="Q2171" t="str">
            <v/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 t="str">
            <v/>
          </cell>
          <cell r="Q2172" t="str">
            <v/>
          </cell>
        </row>
        <row r="2173">
          <cell r="P2173" t="str">
            <v/>
          </cell>
          <cell r="Q2173" t="str">
            <v/>
          </cell>
        </row>
        <row r="2174">
          <cell r="P2174" t="str">
            <v/>
          </cell>
          <cell r="Q2174" t="str">
            <v/>
          </cell>
        </row>
        <row r="2175">
          <cell r="P2175" t="str">
            <v/>
          </cell>
          <cell r="Q2175" t="str">
            <v/>
          </cell>
        </row>
        <row r="2176">
          <cell r="P2176" t="str">
            <v/>
          </cell>
          <cell r="Q2176" t="str">
            <v/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 t="str">
            <v/>
          </cell>
          <cell r="Q2178" t="str">
            <v/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 t="str">
            <v/>
          </cell>
          <cell r="Q2179" t="str">
            <v/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 t="str">
            <v/>
          </cell>
          <cell r="Q2180" t="str">
            <v/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 t="str">
            <v/>
          </cell>
          <cell r="Q2181" t="str">
            <v/>
          </cell>
        </row>
        <row r="2182">
          <cell r="P2182" t="str">
            <v/>
          </cell>
          <cell r="Q2182" t="str">
            <v/>
          </cell>
        </row>
        <row r="2183">
          <cell r="P2183" t="str">
            <v/>
          </cell>
          <cell r="Q2183" t="str">
            <v/>
          </cell>
        </row>
        <row r="2184">
          <cell r="P2184" t="str">
            <v/>
          </cell>
          <cell r="Q2184" t="str">
            <v/>
          </cell>
        </row>
        <row r="2185">
          <cell r="P2185" t="str">
            <v/>
          </cell>
          <cell r="Q2185" t="str">
            <v/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 t="str">
            <v/>
          </cell>
          <cell r="Q2187" t="str">
            <v/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 t="str">
            <v/>
          </cell>
          <cell r="Q2188" t="str">
            <v/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 t="str">
            <v/>
          </cell>
          <cell r="Q2189" t="str">
            <v/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 t="str">
            <v/>
          </cell>
          <cell r="Q2190" t="str">
            <v/>
          </cell>
        </row>
        <row r="2191">
          <cell r="P2191" t="str">
            <v/>
          </cell>
          <cell r="Q2191" t="str">
            <v/>
          </cell>
        </row>
        <row r="2192">
          <cell r="P2192" t="str">
            <v/>
          </cell>
          <cell r="Q2192" t="str">
            <v/>
          </cell>
        </row>
        <row r="2193">
          <cell r="P2193" t="str">
            <v/>
          </cell>
          <cell r="Q2193" t="str">
            <v/>
          </cell>
        </row>
        <row r="2194">
          <cell r="P2194" t="str">
            <v/>
          </cell>
          <cell r="Q2194" t="str">
            <v/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 t="str">
            <v/>
          </cell>
          <cell r="Q2196" t="str">
            <v/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 t="str">
            <v/>
          </cell>
          <cell r="Q2197" t="str">
            <v/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 t="str">
            <v/>
          </cell>
          <cell r="Q2198" t="str">
            <v/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 t="str">
            <v/>
          </cell>
          <cell r="Q2199" t="str">
            <v/>
          </cell>
        </row>
        <row r="2200">
          <cell r="P2200" t="str">
            <v/>
          </cell>
          <cell r="Q2200" t="str">
            <v/>
          </cell>
        </row>
        <row r="2201">
          <cell r="P2201" t="str">
            <v/>
          </cell>
          <cell r="Q2201" t="str">
            <v/>
          </cell>
        </row>
        <row r="2202">
          <cell r="P2202" t="str">
            <v/>
          </cell>
          <cell r="Q2202" t="str">
            <v/>
          </cell>
        </row>
        <row r="2203">
          <cell r="P2203" t="str">
            <v/>
          </cell>
          <cell r="Q2203" t="str">
            <v/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 t="str">
            <v/>
          </cell>
          <cell r="Q2205" t="str">
            <v/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 t="str">
            <v/>
          </cell>
          <cell r="Q2206" t="str">
            <v/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 t="str">
            <v/>
          </cell>
          <cell r="Q2207" t="str">
            <v/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 t="str">
            <v/>
          </cell>
          <cell r="Q2208" t="str">
            <v/>
          </cell>
        </row>
        <row r="2209">
          <cell r="P2209" t="str">
            <v/>
          </cell>
          <cell r="Q2209" t="str">
            <v/>
          </cell>
        </row>
        <row r="2210">
          <cell r="P2210" t="str">
            <v/>
          </cell>
          <cell r="Q2210" t="str">
            <v/>
          </cell>
        </row>
        <row r="2211">
          <cell r="P2211" t="str">
            <v/>
          </cell>
          <cell r="Q2211" t="str">
            <v/>
          </cell>
        </row>
        <row r="2212">
          <cell r="P2212" t="str">
            <v/>
          </cell>
          <cell r="Q2212" t="str">
            <v/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 t="str">
            <v/>
          </cell>
          <cell r="Q2241" t="str">
            <v/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 t="str">
            <v/>
          </cell>
          <cell r="Q2242" t="str">
            <v/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 t="str">
            <v/>
          </cell>
          <cell r="Q2243" t="str">
            <v/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 t="str">
            <v/>
          </cell>
          <cell r="Q2244" t="str">
            <v/>
          </cell>
        </row>
        <row r="2245">
          <cell r="P2245" t="str">
            <v/>
          </cell>
          <cell r="Q2245" t="str">
            <v/>
          </cell>
        </row>
        <row r="2246">
          <cell r="P2246" t="str">
            <v/>
          </cell>
          <cell r="Q2246" t="str">
            <v/>
          </cell>
        </row>
        <row r="2247">
          <cell r="P2247" t="str">
            <v/>
          </cell>
          <cell r="Q2247" t="str">
            <v/>
          </cell>
        </row>
        <row r="2248">
          <cell r="P2248" t="str">
            <v/>
          </cell>
          <cell r="Q2248" t="str">
            <v/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 t="str">
            <v/>
          </cell>
          <cell r="Q2250" t="str">
            <v/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 t="str">
            <v/>
          </cell>
          <cell r="Q2251" t="str">
            <v/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 t="str">
            <v/>
          </cell>
          <cell r="Q2252" t="str">
            <v/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 t="str">
            <v/>
          </cell>
          <cell r="Q2253" t="str">
            <v/>
          </cell>
        </row>
        <row r="2254">
          <cell r="P2254" t="str">
            <v/>
          </cell>
          <cell r="Q2254" t="str">
            <v/>
          </cell>
        </row>
        <row r="2255">
          <cell r="P2255" t="str">
            <v/>
          </cell>
          <cell r="Q2255" t="str">
            <v/>
          </cell>
        </row>
        <row r="2256">
          <cell r="P2256" t="str">
            <v/>
          </cell>
          <cell r="Q2256" t="str">
            <v/>
          </cell>
        </row>
        <row r="2257">
          <cell r="P2257" t="str">
            <v/>
          </cell>
          <cell r="Q2257" t="str">
            <v/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 t="str">
            <v/>
          </cell>
          <cell r="Q2259" t="str">
            <v/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 t="str">
            <v/>
          </cell>
          <cell r="Q2260" t="str">
            <v/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 t="str">
            <v/>
          </cell>
          <cell r="Q2261" t="str">
            <v/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 t="str">
            <v/>
          </cell>
          <cell r="Q2262" t="str">
            <v/>
          </cell>
        </row>
        <row r="2263">
          <cell r="P2263" t="str">
            <v/>
          </cell>
          <cell r="Q2263" t="str">
            <v/>
          </cell>
        </row>
        <row r="2264">
          <cell r="P2264" t="str">
            <v/>
          </cell>
          <cell r="Q2264" t="str">
            <v/>
          </cell>
        </row>
        <row r="2265">
          <cell r="P2265" t="str">
            <v/>
          </cell>
          <cell r="Q2265" t="str">
            <v/>
          </cell>
        </row>
        <row r="2266">
          <cell r="P2266" t="str">
            <v/>
          </cell>
          <cell r="Q2266" t="str">
            <v/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 t="str">
            <v/>
          </cell>
          <cell r="Q2268" t="str">
            <v/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 t="str">
            <v/>
          </cell>
          <cell r="Q2269" t="str">
            <v/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 t="str">
            <v/>
          </cell>
          <cell r="Q2270" t="str">
            <v/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 t="str">
            <v/>
          </cell>
          <cell r="Q2271" t="str">
            <v/>
          </cell>
        </row>
        <row r="2272">
          <cell r="P2272" t="str">
            <v/>
          </cell>
          <cell r="Q2272" t="str">
            <v/>
          </cell>
        </row>
        <row r="2273">
          <cell r="P2273" t="str">
            <v/>
          </cell>
          <cell r="Q2273" t="str">
            <v/>
          </cell>
        </row>
        <row r="2274">
          <cell r="P2274" t="str">
            <v/>
          </cell>
          <cell r="Q2274" t="str">
            <v/>
          </cell>
        </row>
        <row r="2275">
          <cell r="P2275" t="str">
            <v/>
          </cell>
          <cell r="Q2275" t="str">
            <v/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 t="str">
            <v/>
          </cell>
          <cell r="Q2277" t="str">
            <v/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 t="str">
            <v/>
          </cell>
          <cell r="Q2278" t="str">
            <v/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 t="str">
            <v/>
          </cell>
          <cell r="Q2279" t="str">
            <v/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 t="str">
            <v/>
          </cell>
          <cell r="Q2280" t="str">
            <v/>
          </cell>
        </row>
        <row r="2281">
          <cell r="P2281" t="str">
            <v/>
          </cell>
          <cell r="Q2281" t="str">
            <v/>
          </cell>
        </row>
        <row r="2282">
          <cell r="P2282" t="str">
            <v/>
          </cell>
          <cell r="Q2282" t="str">
            <v/>
          </cell>
        </row>
        <row r="2283">
          <cell r="P2283" t="str">
            <v/>
          </cell>
          <cell r="Q2283" t="str">
            <v/>
          </cell>
        </row>
        <row r="2284">
          <cell r="P2284" t="str">
            <v/>
          </cell>
          <cell r="Q2284" t="str">
            <v/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 t="str">
            <v/>
          </cell>
          <cell r="Q2286" t="str">
            <v/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 t="str">
            <v/>
          </cell>
          <cell r="Q2287" t="str">
            <v/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 t="str">
            <v/>
          </cell>
          <cell r="Q2288" t="str">
            <v/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 t="str">
            <v/>
          </cell>
          <cell r="Q2289" t="str">
            <v/>
          </cell>
        </row>
        <row r="2290">
          <cell r="P2290" t="str">
            <v/>
          </cell>
          <cell r="Q2290" t="str">
            <v/>
          </cell>
        </row>
        <row r="2291">
          <cell r="P2291" t="str">
            <v/>
          </cell>
          <cell r="Q2291" t="str">
            <v/>
          </cell>
        </row>
        <row r="2292">
          <cell r="P2292" t="str">
            <v/>
          </cell>
          <cell r="Q2292" t="str">
            <v/>
          </cell>
        </row>
        <row r="2293">
          <cell r="P2293" t="str">
            <v/>
          </cell>
          <cell r="Q2293" t="str">
            <v/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 t="str">
            <v/>
          </cell>
          <cell r="Q2295" t="str">
            <v/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 t="str">
            <v/>
          </cell>
          <cell r="Q2296" t="str">
            <v/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 t="str">
            <v/>
          </cell>
          <cell r="Q2297" t="str">
            <v/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 t="str">
            <v/>
          </cell>
          <cell r="Q2298" t="str">
            <v/>
          </cell>
        </row>
        <row r="2299">
          <cell r="P2299" t="str">
            <v/>
          </cell>
          <cell r="Q2299" t="str">
            <v/>
          </cell>
        </row>
        <row r="2300">
          <cell r="P2300" t="str">
            <v/>
          </cell>
          <cell r="Q2300" t="str">
            <v/>
          </cell>
        </row>
        <row r="2301">
          <cell r="P2301" t="str">
            <v/>
          </cell>
          <cell r="Q2301" t="str">
            <v/>
          </cell>
        </row>
        <row r="2302">
          <cell r="P2302" t="str">
            <v/>
          </cell>
          <cell r="Q2302" t="str">
            <v/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 t="str">
            <v/>
          </cell>
          <cell r="Q2304" t="str">
            <v/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 t="str">
            <v/>
          </cell>
          <cell r="Q2305" t="str">
            <v/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 t="str">
            <v/>
          </cell>
          <cell r="Q2306" t="str">
            <v/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 t="str">
            <v/>
          </cell>
          <cell r="Q2307" t="str">
            <v/>
          </cell>
        </row>
        <row r="2308">
          <cell r="P2308" t="str">
            <v/>
          </cell>
          <cell r="Q2308" t="str">
            <v/>
          </cell>
        </row>
        <row r="2309">
          <cell r="P2309" t="str">
            <v/>
          </cell>
          <cell r="Q2309" t="str">
            <v/>
          </cell>
        </row>
        <row r="2310">
          <cell r="P2310" t="str">
            <v/>
          </cell>
          <cell r="Q2310" t="str">
            <v/>
          </cell>
        </row>
        <row r="2311">
          <cell r="P2311" t="str">
            <v/>
          </cell>
          <cell r="Q2311" t="str">
            <v/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 t="str">
            <v/>
          </cell>
          <cell r="Q2313" t="str">
            <v/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 t="str">
            <v/>
          </cell>
          <cell r="Q2314" t="str">
            <v/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 t="str">
            <v/>
          </cell>
          <cell r="Q2315" t="str">
            <v/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 t="str">
            <v/>
          </cell>
          <cell r="Q2316" t="str">
            <v/>
          </cell>
        </row>
        <row r="2317">
          <cell r="P2317" t="str">
            <v/>
          </cell>
          <cell r="Q2317" t="str">
            <v/>
          </cell>
        </row>
        <row r="2318">
          <cell r="P2318" t="str">
            <v/>
          </cell>
          <cell r="Q2318" t="str">
            <v/>
          </cell>
        </row>
        <row r="2319">
          <cell r="P2319" t="str">
            <v/>
          </cell>
          <cell r="Q2319" t="str">
            <v/>
          </cell>
        </row>
        <row r="2320">
          <cell r="P2320" t="str">
            <v/>
          </cell>
          <cell r="Q2320" t="str">
            <v/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 t="str">
            <v/>
          </cell>
          <cell r="Q2322" t="str">
            <v/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 t="str">
            <v/>
          </cell>
          <cell r="Q2323" t="str">
            <v/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 t="str">
            <v/>
          </cell>
          <cell r="Q2324" t="str">
            <v/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 t="str">
            <v/>
          </cell>
          <cell r="Q2325" t="str">
            <v/>
          </cell>
        </row>
        <row r="2326">
          <cell r="P2326" t="str">
            <v/>
          </cell>
          <cell r="Q2326" t="str">
            <v/>
          </cell>
        </row>
        <row r="2327">
          <cell r="P2327" t="str">
            <v/>
          </cell>
          <cell r="Q2327" t="str">
            <v/>
          </cell>
        </row>
        <row r="2328">
          <cell r="P2328" t="str">
            <v/>
          </cell>
          <cell r="Q2328" t="str">
            <v/>
          </cell>
        </row>
        <row r="2329">
          <cell r="P2329" t="str">
            <v/>
          </cell>
          <cell r="Q2329" t="str">
            <v/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 t="str">
            <v/>
          </cell>
          <cell r="Q2331" t="str">
            <v/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 t="str">
            <v/>
          </cell>
          <cell r="Q2332" t="str">
            <v/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 t="str">
            <v/>
          </cell>
          <cell r="Q2333" t="str">
            <v/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 t="str">
            <v/>
          </cell>
          <cell r="Q2334" t="str">
            <v/>
          </cell>
        </row>
        <row r="2335">
          <cell r="P2335" t="str">
            <v/>
          </cell>
          <cell r="Q2335" t="str">
            <v/>
          </cell>
        </row>
        <row r="2336">
          <cell r="P2336" t="str">
            <v/>
          </cell>
          <cell r="Q2336" t="str">
            <v/>
          </cell>
        </row>
        <row r="2337">
          <cell r="P2337" t="str">
            <v/>
          </cell>
          <cell r="Q2337" t="str">
            <v/>
          </cell>
        </row>
        <row r="2338">
          <cell r="P2338" t="str">
            <v/>
          </cell>
          <cell r="Q2338" t="str">
            <v/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 t="str">
            <v/>
          </cell>
          <cell r="Q2340" t="str">
            <v/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 t="str">
            <v/>
          </cell>
          <cell r="Q2341" t="str">
            <v/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 t="str">
            <v/>
          </cell>
          <cell r="Q2342" t="str">
            <v/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 t="str">
            <v/>
          </cell>
          <cell r="Q2343" t="str">
            <v/>
          </cell>
        </row>
        <row r="2344">
          <cell r="P2344" t="str">
            <v/>
          </cell>
          <cell r="Q2344" t="str">
            <v/>
          </cell>
        </row>
        <row r="2345">
          <cell r="P2345" t="str">
            <v/>
          </cell>
          <cell r="Q2345" t="str">
            <v/>
          </cell>
        </row>
        <row r="2346">
          <cell r="P2346" t="str">
            <v/>
          </cell>
          <cell r="Q2346" t="str">
            <v/>
          </cell>
        </row>
        <row r="2347">
          <cell r="P2347" t="str">
            <v/>
          </cell>
          <cell r="Q2347" t="str">
            <v/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 t="str">
            <v/>
          </cell>
          <cell r="Q2349" t="str">
            <v/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 t="str">
            <v/>
          </cell>
          <cell r="Q2350" t="str">
            <v/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 t="str">
            <v/>
          </cell>
          <cell r="Q2351" t="str">
            <v/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 t="str">
            <v/>
          </cell>
          <cell r="Q2352" t="str">
            <v/>
          </cell>
        </row>
        <row r="2353">
          <cell r="P2353" t="str">
            <v/>
          </cell>
          <cell r="Q2353" t="str">
            <v/>
          </cell>
        </row>
        <row r="2354">
          <cell r="P2354" t="str">
            <v/>
          </cell>
          <cell r="Q2354" t="str">
            <v/>
          </cell>
        </row>
        <row r="2355">
          <cell r="P2355" t="str">
            <v/>
          </cell>
          <cell r="Q2355" t="str">
            <v/>
          </cell>
        </row>
        <row r="2356">
          <cell r="P2356" t="str">
            <v/>
          </cell>
          <cell r="Q2356" t="str">
            <v/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 t="str">
            <v/>
          </cell>
          <cell r="Q2358" t="str">
            <v/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 t="str">
            <v/>
          </cell>
          <cell r="Q2359" t="str">
            <v/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 t="str">
            <v/>
          </cell>
          <cell r="Q2360" t="str">
            <v/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 t="str">
            <v/>
          </cell>
          <cell r="Q2361" t="str">
            <v/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 t="str">
            <v/>
          </cell>
          <cell r="Q2367" t="str">
            <v/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 t="str">
            <v/>
          </cell>
          <cell r="Q2368" t="str">
            <v/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 t="str">
            <v/>
          </cell>
          <cell r="Q2369" t="str">
            <v/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 t="str">
            <v/>
          </cell>
          <cell r="Q2370" t="str">
            <v/>
          </cell>
        </row>
        <row r="2371">
          <cell r="P2371" t="str">
            <v/>
          </cell>
          <cell r="Q2371" t="str">
            <v/>
          </cell>
        </row>
        <row r="2372">
          <cell r="P2372" t="str">
            <v/>
          </cell>
          <cell r="Q2372" t="str">
            <v/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  <sheetName val="Болници-мед__д-с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  <sheetName val="стом_общ_10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  <sheetName val="Chart2_Разход_на_ЗЗОЛ"/>
      <sheetName val="по_РЗОК_май_-_септ_по_НРД2003_1"/>
      <sheetName val="по_РЗОК_май_-_септ_по_НРД2003_2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0</v>
          </cell>
          <cell r="P7535">
            <v>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  <sheetName val="Болници-мед__д-с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zoomScaleNormal="100" zoomScaleSheetLayoutView="100" workbookViewId="0">
      <selection activeCell="I2" sqref="I2"/>
    </sheetView>
  </sheetViews>
  <sheetFormatPr defaultColWidth="9.33203125" defaultRowHeight="12.75"/>
  <cols>
    <col min="1" max="1" width="13.83203125" style="1" customWidth="1"/>
    <col min="2" max="2" width="46.83203125" style="1" customWidth="1"/>
    <col min="3" max="3" width="12.1640625" style="1" hidden="1" customWidth="1"/>
    <col min="4" max="4" width="17.5" style="28" customWidth="1"/>
    <col min="5" max="5" width="13" style="28" hidden="1" customWidth="1"/>
    <col min="6" max="6" width="12.1640625" style="28" hidden="1" customWidth="1"/>
    <col min="7" max="7" width="13" style="28" hidden="1" customWidth="1"/>
    <col min="8" max="8" width="10.33203125" style="152" hidden="1" customWidth="1"/>
    <col min="9" max="9" width="18.6640625" style="155" customWidth="1"/>
    <col min="10" max="10" width="11.6640625" style="4" customWidth="1"/>
    <col min="11" max="11" width="9.33203125" style="4" customWidth="1"/>
    <col min="12" max="16384" width="9.33203125" style="4"/>
  </cols>
  <sheetData>
    <row r="1" spans="1:11" ht="38.25" customHeight="1">
      <c r="A1" s="34"/>
      <c r="B1" s="34" t="s">
        <v>1073</v>
      </c>
      <c r="C1" s="34"/>
      <c r="D1" s="128"/>
      <c r="E1" s="128"/>
      <c r="F1" s="128"/>
      <c r="G1" s="128"/>
      <c r="H1" s="209"/>
      <c r="I1" s="209"/>
    </row>
    <row r="2" spans="1:11" s="5" customFormat="1" ht="52.5" customHeight="1">
      <c r="A2" s="210" t="s">
        <v>0</v>
      </c>
      <c r="B2" s="211" t="s">
        <v>3</v>
      </c>
      <c r="C2" s="127" t="s">
        <v>1074</v>
      </c>
      <c r="D2" s="129" t="s">
        <v>1084</v>
      </c>
      <c r="E2" s="130"/>
      <c r="F2" s="212" t="s">
        <v>215</v>
      </c>
      <c r="G2" s="213"/>
      <c r="H2" s="204" t="s">
        <v>1075</v>
      </c>
      <c r="I2" s="162" t="s">
        <v>1077</v>
      </c>
      <c r="J2" s="160" t="s">
        <v>1082</v>
      </c>
    </row>
    <row r="3" spans="1:11" ht="27.75" customHeight="1">
      <c r="A3" s="210"/>
      <c r="B3" s="211"/>
      <c r="C3" s="18" t="s">
        <v>1</v>
      </c>
      <c r="D3" s="19" t="s">
        <v>1080</v>
      </c>
      <c r="E3" s="20" t="s">
        <v>4</v>
      </c>
      <c r="F3" s="18" t="s">
        <v>1</v>
      </c>
      <c r="G3" s="20" t="s">
        <v>4</v>
      </c>
      <c r="H3" s="119" t="s">
        <v>1</v>
      </c>
      <c r="I3" s="19" t="s">
        <v>1081</v>
      </c>
      <c r="J3" s="122"/>
    </row>
    <row r="4" spans="1:11">
      <c r="A4" s="7">
        <v>1</v>
      </c>
      <c r="B4" s="8">
        <v>2</v>
      </c>
      <c r="C4" s="21">
        <v>3</v>
      </c>
      <c r="D4" s="22">
        <v>4</v>
      </c>
      <c r="E4" s="8">
        <v>5</v>
      </c>
      <c r="F4" s="21">
        <v>6</v>
      </c>
      <c r="G4" s="8">
        <v>7</v>
      </c>
      <c r="H4" s="120">
        <v>11</v>
      </c>
      <c r="I4" s="22">
        <v>5</v>
      </c>
      <c r="J4" s="122"/>
    </row>
    <row r="5" spans="1:11" ht="21" customHeight="1">
      <c r="A5" s="9"/>
      <c r="B5" s="10" t="s">
        <v>5</v>
      </c>
      <c r="C5" s="33">
        <f>+C6+C11+C18+C19+C23+C24+C25+C26</f>
        <v>15981007</v>
      </c>
      <c r="D5" s="131"/>
      <c r="E5" s="132">
        <f>+E6+E11+E18+E19+E23+E24+E25+E26</f>
        <v>249999999.81999999</v>
      </c>
      <c r="F5" s="133">
        <f t="shared" ref="F5" si="0">+F6+F11+F18+F19+F23+F24+F25+F26</f>
        <v>11545316</v>
      </c>
      <c r="G5" s="132" t="e">
        <f>+G6+G11+G18+G19+G23+G24+G25+G26+#REF!</f>
        <v>#REF!</v>
      </c>
      <c r="H5" s="134">
        <f>+H6+H11+H18+H19+H23+H24+H25+H26</f>
        <v>9225338.666666666</v>
      </c>
      <c r="I5" s="153"/>
      <c r="J5" s="123"/>
    </row>
    <row r="6" spans="1:11" ht="19.5" customHeight="1">
      <c r="A6" s="11" t="s">
        <v>6</v>
      </c>
      <c r="B6" s="12"/>
      <c r="C6" s="23">
        <v>5922106</v>
      </c>
      <c r="D6" s="135"/>
      <c r="E6" s="136">
        <f>+E7+E8+E9+E10</f>
        <v>114092669.52</v>
      </c>
      <c r="F6" s="137">
        <f>F7+F8+F9</f>
        <v>5884830</v>
      </c>
      <c r="G6" s="136">
        <f>+G7+G8+G9+G10</f>
        <v>74703480.340039253</v>
      </c>
      <c r="H6" s="134">
        <f>H7+H8+H9</f>
        <v>5884830</v>
      </c>
      <c r="I6" s="154"/>
      <c r="J6" s="122"/>
    </row>
    <row r="7" spans="1:11" ht="24.75" customHeight="1">
      <c r="A7" s="13" t="s">
        <v>74</v>
      </c>
      <c r="B7" s="14" t="s">
        <v>75</v>
      </c>
      <c r="C7" s="24">
        <v>1213546</v>
      </c>
      <c r="D7" s="142">
        <v>1.85</v>
      </c>
      <c r="E7" s="138">
        <f>+C7*D7*12</f>
        <v>26940721.200000003</v>
      </c>
      <c r="F7" s="139">
        <v>1209160</v>
      </c>
      <c r="G7" s="140">
        <v>17471809.785666682</v>
      </c>
      <c r="H7" s="141">
        <v>1209160</v>
      </c>
      <c r="I7" s="142">
        <v>2.2000000000000002</v>
      </c>
      <c r="J7" s="124">
        <f t="shared" ref="J7:J25" si="1">I7-D7</f>
        <v>0.35000000000000009</v>
      </c>
      <c r="K7" s="125">
        <f>(I7/D7)-1</f>
        <v>0.18918918918918926</v>
      </c>
    </row>
    <row r="8" spans="1:11" ht="24.75" customHeight="1">
      <c r="A8" s="13" t="s">
        <v>76</v>
      </c>
      <c r="B8" s="14" t="s">
        <v>77</v>
      </c>
      <c r="C8" s="24">
        <v>3230162</v>
      </c>
      <c r="D8" s="142">
        <v>1.2</v>
      </c>
      <c r="E8" s="138">
        <f>+C8*D8*12</f>
        <v>46514332.799999997</v>
      </c>
      <c r="F8" s="139">
        <v>3189916</v>
      </c>
      <c r="G8" s="140">
        <v>30463939.533043467</v>
      </c>
      <c r="H8" s="141">
        <v>3189916</v>
      </c>
      <c r="I8" s="142">
        <v>1.4</v>
      </c>
      <c r="J8" s="124">
        <f t="shared" si="1"/>
        <v>0.19999999999999996</v>
      </c>
      <c r="K8" s="125">
        <f>I8/D8-1</f>
        <v>0.16666666666666674</v>
      </c>
    </row>
    <row r="9" spans="1:11" ht="25.5">
      <c r="A9" s="13" t="s">
        <v>78</v>
      </c>
      <c r="B9" s="14" t="s">
        <v>190</v>
      </c>
      <c r="C9" s="24">
        <v>1478398</v>
      </c>
      <c r="D9" s="142">
        <v>1.85</v>
      </c>
      <c r="E9" s="138">
        <f>+C9*D9*12</f>
        <v>32820435.600000001</v>
      </c>
      <c r="F9" s="139">
        <v>1485754</v>
      </c>
      <c r="G9" s="140">
        <v>21588949.481329102</v>
      </c>
      <c r="H9" s="141">
        <v>1485754</v>
      </c>
      <c r="I9" s="142">
        <v>2.2000000000000002</v>
      </c>
      <c r="J9" s="124">
        <f t="shared" si="1"/>
        <v>0.35000000000000009</v>
      </c>
      <c r="K9" s="125">
        <f>I9/D9-1</f>
        <v>0.18918918918918926</v>
      </c>
    </row>
    <row r="10" spans="1:11" ht="51">
      <c r="A10" s="13" t="s">
        <v>79</v>
      </c>
      <c r="B10" s="14" t="s">
        <v>191</v>
      </c>
      <c r="C10" s="24">
        <v>5922106</v>
      </c>
      <c r="D10" s="142">
        <v>0.11</v>
      </c>
      <c r="E10" s="138">
        <f>+C10*D10*12</f>
        <v>7817179.9199999999</v>
      </c>
      <c r="F10" s="139">
        <v>5884979</v>
      </c>
      <c r="G10" s="140">
        <v>5178781.540000001</v>
      </c>
      <c r="H10" s="144">
        <v>5884830</v>
      </c>
      <c r="I10" s="142">
        <v>0.14000000000000001</v>
      </c>
      <c r="J10" s="124">
        <f t="shared" si="1"/>
        <v>3.0000000000000013E-2</v>
      </c>
      <c r="K10" s="125">
        <f>I10/D10-1</f>
        <v>0.27272727272727293</v>
      </c>
    </row>
    <row r="11" spans="1:11" ht="19.5" customHeight="1">
      <c r="A11" s="11" t="s">
        <v>192</v>
      </c>
      <c r="B11" s="12"/>
      <c r="C11" s="25">
        <v>2763753</v>
      </c>
      <c r="D11" s="26"/>
      <c r="E11" s="126">
        <f t="shared" ref="E11:G11" si="2">SUM(E12:E16)</f>
        <v>26753991.5</v>
      </c>
      <c r="F11" s="143">
        <f t="shared" si="2"/>
        <v>1322177</v>
      </c>
      <c r="G11" s="126">
        <f t="shared" si="2"/>
        <v>12843573.5</v>
      </c>
      <c r="H11" s="144">
        <f t="shared" ref="H11" si="3">SUM(H12:H16)</f>
        <v>921251</v>
      </c>
      <c r="I11" s="26"/>
      <c r="J11" s="124">
        <f t="shared" si="1"/>
        <v>0</v>
      </c>
      <c r="K11" s="125"/>
    </row>
    <row r="12" spans="1:11" ht="27" customHeight="1">
      <c r="A12" s="13" t="s">
        <v>80</v>
      </c>
      <c r="B12" s="14" t="s">
        <v>81</v>
      </c>
      <c r="C12" s="24">
        <v>532558</v>
      </c>
      <c r="D12" s="142">
        <v>13</v>
      </c>
      <c r="E12" s="138">
        <f t="shared" ref="E12:E18" si="4">+C12*D12</f>
        <v>6923254</v>
      </c>
      <c r="F12" s="145">
        <v>297539</v>
      </c>
      <c r="G12" s="138">
        <v>3824494</v>
      </c>
      <c r="H12" s="141">
        <f>C12/3</f>
        <v>177519.33333333334</v>
      </c>
      <c r="I12" s="142">
        <v>14</v>
      </c>
      <c r="J12" s="124">
        <f t="shared" si="1"/>
        <v>1</v>
      </c>
      <c r="K12" s="125">
        <f t="shared" ref="K12:K18" si="5">I12/D12-1</f>
        <v>7.6923076923076872E-2</v>
      </c>
    </row>
    <row r="13" spans="1:11" ht="25.5" customHeight="1">
      <c r="A13" s="13" t="s">
        <v>82</v>
      </c>
      <c r="B13" s="14" t="s">
        <v>83</v>
      </c>
      <c r="C13" s="24">
        <v>184764</v>
      </c>
      <c r="D13" s="142">
        <v>12</v>
      </c>
      <c r="E13" s="138">
        <f t="shared" si="4"/>
        <v>2217168</v>
      </c>
      <c r="F13" s="145">
        <v>106951</v>
      </c>
      <c r="G13" s="138">
        <v>1269383.5</v>
      </c>
      <c r="H13" s="141">
        <f t="shared" ref="H13:H25" si="6">C13/3</f>
        <v>61588</v>
      </c>
      <c r="I13" s="142">
        <v>13</v>
      </c>
      <c r="J13" s="124">
        <f t="shared" si="1"/>
        <v>1</v>
      </c>
      <c r="K13" s="125">
        <f t="shared" si="5"/>
        <v>8.3333333333333259E-2</v>
      </c>
    </row>
    <row r="14" spans="1:11" ht="27.75" customHeight="1">
      <c r="A14" s="13" t="s">
        <v>84</v>
      </c>
      <c r="B14" s="14" t="s">
        <v>85</v>
      </c>
      <c r="C14" s="24">
        <v>493928</v>
      </c>
      <c r="D14" s="142">
        <v>11</v>
      </c>
      <c r="E14" s="138">
        <f t="shared" si="4"/>
        <v>5433208</v>
      </c>
      <c r="F14" s="145">
        <v>254499</v>
      </c>
      <c r="G14" s="138">
        <v>2765412</v>
      </c>
      <c r="H14" s="141">
        <f t="shared" si="6"/>
        <v>164642.66666666666</v>
      </c>
      <c r="I14" s="142">
        <v>12</v>
      </c>
      <c r="J14" s="124">
        <f t="shared" si="1"/>
        <v>1</v>
      </c>
      <c r="K14" s="125">
        <f t="shared" si="5"/>
        <v>9.0909090909090828E-2</v>
      </c>
    </row>
    <row r="15" spans="1:11" ht="27" customHeight="1">
      <c r="A15" s="13" t="s">
        <v>86</v>
      </c>
      <c r="B15" s="14" t="s">
        <v>87</v>
      </c>
      <c r="C15" s="24">
        <v>636743</v>
      </c>
      <c r="D15" s="142">
        <v>10.5</v>
      </c>
      <c r="E15" s="138">
        <f t="shared" si="4"/>
        <v>6685801.5</v>
      </c>
      <c r="F15" s="145">
        <v>234162</v>
      </c>
      <c r="G15" s="138">
        <v>2410128</v>
      </c>
      <c r="H15" s="141">
        <f t="shared" si="6"/>
        <v>212247.66666666666</v>
      </c>
      <c r="I15" s="142">
        <v>11</v>
      </c>
      <c r="J15" s="124">
        <f t="shared" si="1"/>
        <v>0.5</v>
      </c>
      <c r="K15" s="125">
        <f t="shared" si="5"/>
        <v>4.7619047619047672E-2</v>
      </c>
    </row>
    <row r="16" spans="1:11" ht="25.5" customHeight="1">
      <c r="A16" s="13" t="s">
        <v>88</v>
      </c>
      <c r="B16" s="14" t="s">
        <v>193</v>
      </c>
      <c r="C16" s="24">
        <v>915760</v>
      </c>
      <c r="D16" s="142">
        <v>6</v>
      </c>
      <c r="E16" s="138">
        <f t="shared" si="4"/>
        <v>5494560</v>
      </c>
      <c r="F16" s="145">
        <v>429026</v>
      </c>
      <c r="G16" s="138">
        <v>2574156</v>
      </c>
      <c r="H16" s="141">
        <f t="shared" si="6"/>
        <v>305253.33333333331</v>
      </c>
      <c r="I16" s="142">
        <v>7</v>
      </c>
      <c r="J16" s="124">
        <f t="shared" si="1"/>
        <v>1</v>
      </c>
      <c r="K16" s="125">
        <f t="shared" si="5"/>
        <v>0.16666666666666674</v>
      </c>
    </row>
    <row r="17" spans="1:11" ht="18" hidden="1" customHeight="1">
      <c r="A17" s="11" t="s">
        <v>188</v>
      </c>
      <c r="B17" s="15"/>
      <c r="C17" s="27"/>
      <c r="D17" s="146">
        <v>4</v>
      </c>
      <c r="E17" s="147">
        <f t="shared" si="4"/>
        <v>0</v>
      </c>
      <c r="F17" s="148">
        <v>0</v>
      </c>
      <c r="G17" s="147">
        <v>0</v>
      </c>
      <c r="H17" s="141">
        <f t="shared" si="6"/>
        <v>0</v>
      </c>
      <c r="I17" s="146">
        <v>4</v>
      </c>
      <c r="J17" s="124">
        <f t="shared" si="1"/>
        <v>0</v>
      </c>
      <c r="K17" s="125">
        <f t="shared" si="5"/>
        <v>0</v>
      </c>
    </row>
    <row r="18" spans="1:11" s="6" customFormat="1" ht="27.75" customHeight="1">
      <c r="A18" s="16" t="s">
        <v>89</v>
      </c>
      <c r="B18" s="17" t="s">
        <v>194</v>
      </c>
      <c r="C18" s="25">
        <v>3007</v>
      </c>
      <c r="D18" s="26">
        <v>9</v>
      </c>
      <c r="E18" s="126">
        <f t="shared" si="4"/>
        <v>27063</v>
      </c>
      <c r="F18" s="143">
        <v>1616</v>
      </c>
      <c r="G18" s="126">
        <v>14544</v>
      </c>
      <c r="H18" s="141">
        <f t="shared" si="6"/>
        <v>1002.3333333333334</v>
      </c>
      <c r="I18" s="26">
        <v>9</v>
      </c>
      <c r="J18" s="124">
        <f t="shared" si="1"/>
        <v>0</v>
      </c>
      <c r="K18" s="125">
        <f t="shared" si="5"/>
        <v>0</v>
      </c>
    </row>
    <row r="19" spans="1:11" ht="21" customHeight="1">
      <c r="A19" s="11" t="s">
        <v>7</v>
      </c>
      <c r="B19" s="12"/>
      <c r="C19" s="25">
        <v>4651460</v>
      </c>
      <c r="D19" s="26"/>
      <c r="E19" s="126">
        <f>E20+E22+E21</f>
        <v>62968586.299999997</v>
      </c>
      <c r="F19" s="143">
        <f>F20+F22+F21</f>
        <v>2988110</v>
      </c>
      <c r="G19" s="126">
        <f>G20+G22+G21</f>
        <v>40345488.5</v>
      </c>
      <c r="H19" s="144">
        <f>SUM(H20:H22)</f>
        <v>1538028.3333333333</v>
      </c>
      <c r="I19" s="26"/>
      <c r="J19" s="124">
        <f t="shared" si="1"/>
        <v>0</v>
      </c>
      <c r="K19" s="125"/>
    </row>
    <row r="20" spans="1:11" ht="28.5" customHeight="1">
      <c r="A20" s="13" t="s">
        <v>90</v>
      </c>
      <c r="B20" s="14" t="s">
        <v>8</v>
      </c>
      <c r="C20" s="24">
        <v>2156123</v>
      </c>
      <c r="D20" s="142">
        <v>12</v>
      </c>
      <c r="E20" s="138">
        <f t="shared" ref="E20:E25" si="7">+C20*D20</f>
        <v>25873476</v>
      </c>
      <c r="F20" s="145">
        <v>1336196</v>
      </c>
      <c r="G20" s="138">
        <v>15874008.5</v>
      </c>
      <c r="H20" s="141">
        <f t="shared" si="6"/>
        <v>718707.66666666663</v>
      </c>
      <c r="I20" s="142">
        <v>13</v>
      </c>
      <c r="J20" s="124">
        <f t="shared" si="1"/>
        <v>1</v>
      </c>
      <c r="K20" s="125">
        <f t="shared" ref="K20:K25" si="8">I20/D20-1</f>
        <v>8.3333333333333259E-2</v>
      </c>
    </row>
    <row r="21" spans="1:11" ht="30" customHeight="1">
      <c r="A21" s="13" t="s">
        <v>91</v>
      </c>
      <c r="B21" s="14" t="s">
        <v>9</v>
      </c>
      <c r="C21" s="24">
        <v>1556036</v>
      </c>
      <c r="D21" s="142">
        <v>14</v>
      </c>
      <c r="E21" s="138">
        <f t="shared" si="7"/>
        <v>21784504</v>
      </c>
      <c r="F21" s="145">
        <v>1006555</v>
      </c>
      <c r="G21" s="138">
        <v>14006970</v>
      </c>
      <c r="H21" s="141">
        <f t="shared" si="6"/>
        <v>518678.66666666669</v>
      </c>
      <c r="I21" s="142">
        <v>15</v>
      </c>
      <c r="J21" s="124">
        <f t="shared" si="1"/>
        <v>1</v>
      </c>
      <c r="K21" s="125">
        <f t="shared" si="8"/>
        <v>7.1428571428571397E-2</v>
      </c>
    </row>
    <row r="22" spans="1:11" ht="24.75" customHeight="1">
      <c r="A22" s="13" t="s">
        <v>92</v>
      </c>
      <c r="B22" s="14" t="s">
        <v>10</v>
      </c>
      <c r="C22" s="24">
        <v>939301</v>
      </c>
      <c r="D22" s="142">
        <v>16.3</v>
      </c>
      <c r="E22" s="138">
        <f t="shared" si="7"/>
        <v>15310606.300000001</v>
      </c>
      <c r="F22" s="145">
        <v>645359</v>
      </c>
      <c r="G22" s="138">
        <v>10464510</v>
      </c>
      <c r="H22" s="141">
        <v>300642</v>
      </c>
      <c r="I22" s="142">
        <v>18</v>
      </c>
      <c r="J22" s="124">
        <f t="shared" si="1"/>
        <v>1.6999999999999993</v>
      </c>
      <c r="K22" s="125">
        <f t="shared" si="8"/>
        <v>0.1042944785276072</v>
      </c>
    </row>
    <row r="23" spans="1:11" s="6" customFormat="1" ht="24.75" customHeight="1">
      <c r="A23" s="16" t="s">
        <v>93</v>
      </c>
      <c r="B23" s="17" t="s">
        <v>195</v>
      </c>
      <c r="C23" s="25">
        <v>2402051</v>
      </c>
      <c r="D23" s="26">
        <v>16.5</v>
      </c>
      <c r="E23" s="126">
        <f t="shared" si="7"/>
        <v>39633841.5</v>
      </c>
      <c r="F23" s="143">
        <v>1237597</v>
      </c>
      <c r="G23" s="126">
        <v>20173980</v>
      </c>
      <c r="H23" s="144">
        <f t="shared" si="6"/>
        <v>800683.66666666663</v>
      </c>
      <c r="I23" s="26">
        <v>18</v>
      </c>
      <c r="J23" s="124">
        <f t="shared" si="1"/>
        <v>1.5</v>
      </c>
      <c r="K23" s="125">
        <f t="shared" si="8"/>
        <v>9.0909090909090828E-2</v>
      </c>
    </row>
    <row r="24" spans="1:11" ht="24.75" customHeight="1">
      <c r="A24" s="16" t="s">
        <v>94</v>
      </c>
      <c r="B24" s="17" t="s">
        <v>95</v>
      </c>
      <c r="C24" s="25">
        <v>215613</v>
      </c>
      <c r="D24" s="26">
        <v>6</v>
      </c>
      <c r="E24" s="126">
        <f t="shared" si="7"/>
        <v>1293678</v>
      </c>
      <c r="F24" s="143">
        <v>97695</v>
      </c>
      <c r="G24" s="126">
        <v>568376</v>
      </c>
      <c r="H24" s="144">
        <f t="shared" si="6"/>
        <v>71871</v>
      </c>
      <c r="I24" s="26">
        <v>7</v>
      </c>
      <c r="J24" s="124">
        <f t="shared" si="1"/>
        <v>1</v>
      </c>
      <c r="K24" s="125">
        <f t="shared" si="8"/>
        <v>0.16666666666666674</v>
      </c>
    </row>
    <row r="25" spans="1:11" ht="27" customHeight="1">
      <c r="A25" s="16" t="s">
        <v>96</v>
      </c>
      <c r="B25" s="17" t="s">
        <v>11</v>
      </c>
      <c r="C25" s="25">
        <v>23017</v>
      </c>
      <c r="D25" s="26">
        <v>10</v>
      </c>
      <c r="E25" s="126">
        <f t="shared" si="7"/>
        <v>230170</v>
      </c>
      <c r="F25" s="143">
        <v>13291</v>
      </c>
      <c r="G25" s="126">
        <v>131305</v>
      </c>
      <c r="H25" s="144">
        <f t="shared" si="6"/>
        <v>7672.333333333333</v>
      </c>
      <c r="I25" s="26">
        <v>10</v>
      </c>
      <c r="J25" s="124">
        <f t="shared" si="1"/>
        <v>0</v>
      </c>
      <c r="K25" s="125">
        <f t="shared" si="8"/>
        <v>0</v>
      </c>
    </row>
    <row r="26" spans="1:11" ht="18" customHeight="1">
      <c r="A26" s="11" t="s">
        <v>12</v>
      </c>
      <c r="B26" s="17" t="s">
        <v>1072</v>
      </c>
      <c r="C26" s="25"/>
      <c r="D26" s="149"/>
      <c r="E26" s="126">
        <v>5000000</v>
      </c>
      <c r="F26" s="150"/>
      <c r="G26" s="126">
        <v>3345201.3899999997</v>
      </c>
      <c r="H26" s="144"/>
      <c r="I26" s="126">
        <v>1655472</v>
      </c>
      <c r="J26" s="122"/>
    </row>
    <row r="28" spans="1:11">
      <c r="G28" s="151"/>
    </row>
    <row r="29" spans="1:11">
      <c r="G29" s="151"/>
    </row>
    <row r="30" spans="1:11">
      <c r="G30" s="151"/>
    </row>
    <row r="31" spans="1:11">
      <c r="G31" s="151"/>
    </row>
    <row r="32" spans="1:11">
      <c r="G32" s="151"/>
    </row>
  </sheetData>
  <mergeCells count="4">
    <mergeCell ref="H1:I1"/>
    <mergeCell ref="A2:A3"/>
    <mergeCell ref="B2:B3"/>
    <mergeCell ref="F2:G2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5" orientation="landscape" r:id="rId1"/>
  <headerFooter>
    <oddFooter>&amp;R&amp;A &amp;P 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"/>
  <sheetViews>
    <sheetView view="pageBreakPreview" zoomScale="90" zoomScaleNormal="100" zoomScaleSheetLayoutView="90" workbookViewId="0">
      <selection activeCell="W2" sqref="W2"/>
    </sheetView>
  </sheetViews>
  <sheetFormatPr defaultColWidth="9" defaultRowHeight="12.75"/>
  <cols>
    <col min="1" max="1" width="12" style="2" customWidth="1"/>
    <col min="2" max="2" width="46" style="2" customWidth="1"/>
    <col min="3" max="3" width="12" style="1" hidden="1" customWidth="1"/>
    <col min="4" max="4" width="15.83203125" style="1" customWidth="1"/>
    <col min="5" max="5" width="12.33203125" style="1" hidden="1" customWidth="1"/>
    <col min="6" max="6" width="12.83203125" style="1" hidden="1" customWidth="1"/>
    <col min="7" max="7" width="14.5" style="1" hidden="1" customWidth="1"/>
    <col min="8" max="8" width="12" style="35" hidden="1" customWidth="1"/>
    <col min="9" max="9" width="12.33203125" style="35" hidden="1" customWidth="1"/>
    <col min="10" max="10" width="12" style="35" hidden="1" customWidth="1"/>
    <col min="11" max="11" width="8.5" style="35" hidden="1" customWidth="1"/>
    <col min="12" max="12" width="12.33203125" style="35" hidden="1" customWidth="1"/>
    <col min="13" max="13" width="12" style="35" hidden="1" customWidth="1"/>
    <col min="14" max="14" width="8.5" style="35" hidden="1" customWidth="1"/>
    <col min="15" max="15" width="12.33203125" style="35" hidden="1" customWidth="1"/>
    <col min="16" max="16" width="15.1640625" style="2" hidden="1" customWidth="1"/>
    <col min="17" max="17" width="15.5" style="2" customWidth="1"/>
    <col min="18" max="18" width="15.1640625" style="2" hidden="1" customWidth="1"/>
    <col min="19" max="19" width="13" style="2" hidden="1" customWidth="1"/>
    <col min="20" max="20" width="11.83203125" style="2" hidden="1" customWidth="1"/>
    <col min="21" max="21" width="11" style="2" hidden="1" customWidth="1"/>
    <col min="22" max="22" width="0" style="2" hidden="1" customWidth="1"/>
    <col min="23" max="23" width="12.6640625" style="2" customWidth="1"/>
    <col min="24" max="167" width="9" style="2"/>
    <col min="168" max="168" width="6.6640625" style="2" customWidth="1"/>
    <col min="169" max="169" width="45.83203125" style="2" customWidth="1"/>
    <col min="170" max="179" width="9" style="2" customWidth="1"/>
    <col min="180" max="180" width="11" style="2" customWidth="1"/>
    <col min="181" max="181" width="6.6640625" style="2" customWidth="1"/>
    <col min="182" max="182" width="11.1640625" style="2" customWidth="1"/>
    <col min="183" max="183" width="9.6640625" style="2" customWidth="1"/>
    <col min="184" max="184" width="10.1640625" style="2" customWidth="1"/>
    <col min="185" max="188" width="11.33203125" style="2" customWidth="1"/>
    <col min="189" max="189" width="12.33203125" style="2" customWidth="1"/>
    <col min="190" max="190" width="10.1640625" style="2" bestFit="1" customWidth="1"/>
    <col min="191" max="423" width="9" style="2"/>
    <col min="424" max="424" width="6.6640625" style="2" customWidth="1"/>
    <col min="425" max="425" width="45.83203125" style="2" customWidth="1"/>
    <col min="426" max="435" width="9" style="2" customWidth="1"/>
    <col min="436" max="436" width="11" style="2" customWidth="1"/>
    <col min="437" max="437" width="6.6640625" style="2" customWidth="1"/>
    <col min="438" max="438" width="11.1640625" style="2" customWidth="1"/>
    <col min="439" max="439" width="9.6640625" style="2" customWidth="1"/>
    <col min="440" max="440" width="10.1640625" style="2" customWidth="1"/>
    <col min="441" max="444" width="11.33203125" style="2" customWidth="1"/>
    <col min="445" max="445" width="12.33203125" style="2" customWidth="1"/>
    <col min="446" max="446" width="10.1640625" style="2" bestFit="1" customWidth="1"/>
    <col min="447" max="679" width="9" style="2"/>
    <col min="680" max="680" width="6.6640625" style="2" customWidth="1"/>
    <col min="681" max="681" width="45.83203125" style="2" customWidth="1"/>
    <col min="682" max="691" width="9" style="2" customWidth="1"/>
    <col min="692" max="692" width="11" style="2" customWidth="1"/>
    <col min="693" max="693" width="6.6640625" style="2" customWidth="1"/>
    <col min="694" max="694" width="11.1640625" style="2" customWidth="1"/>
    <col min="695" max="695" width="9.6640625" style="2" customWidth="1"/>
    <col min="696" max="696" width="10.1640625" style="2" customWidth="1"/>
    <col min="697" max="700" width="11.33203125" style="2" customWidth="1"/>
    <col min="701" max="701" width="12.33203125" style="2" customWidth="1"/>
    <col min="702" max="702" width="10.1640625" style="2" bestFit="1" customWidth="1"/>
    <col min="703" max="935" width="9" style="2"/>
    <col min="936" max="936" width="6.6640625" style="2" customWidth="1"/>
    <col min="937" max="937" width="45.83203125" style="2" customWidth="1"/>
    <col min="938" max="947" width="9" style="2" customWidth="1"/>
    <col min="948" max="948" width="11" style="2" customWidth="1"/>
    <col min="949" max="949" width="6.6640625" style="2" customWidth="1"/>
    <col min="950" max="950" width="11.1640625" style="2" customWidth="1"/>
    <col min="951" max="951" width="9.6640625" style="2" customWidth="1"/>
    <col min="952" max="952" width="10.1640625" style="2" customWidth="1"/>
    <col min="953" max="956" width="11.33203125" style="2" customWidth="1"/>
    <col min="957" max="957" width="12.33203125" style="2" customWidth="1"/>
    <col min="958" max="958" width="10.1640625" style="2" bestFit="1" customWidth="1"/>
    <col min="959" max="1191" width="9" style="2"/>
    <col min="1192" max="1192" width="6.6640625" style="2" customWidth="1"/>
    <col min="1193" max="1193" width="45.83203125" style="2" customWidth="1"/>
    <col min="1194" max="1203" width="9" style="2" customWidth="1"/>
    <col min="1204" max="1204" width="11" style="2" customWidth="1"/>
    <col min="1205" max="1205" width="6.6640625" style="2" customWidth="1"/>
    <col min="1206" max="1206" width="11.1640625" style="2" customWidth="1"/>
    <col min="1207" max="1207" width="9.6640625" style="2" customWidth="1"/>
    <col min="1208" max="1208" width="10.1640625" style="2" customWidth="1"/>
    <col min="1209" max="1212" width="11.33203125" style="2" customWidth="1"/>
    <col min="1213" max="1213" width="12.33203125" style="2" customWidth="1"/>
    <col min="1214" max="1214" width="10.1640625" style="2" bestFit="1" customWidth="1"/>
    <col min="1215" max="1447" width="9" style="2"/>
    <col min="1448" max="1448" width="6.6640625" style="2" customWidth="1"/>
    <col min="1449" max="1449" width="45.83203125" style="2" customWidth="1"/>
    <col min="1450" max="1459" width="9" style="2" customWidth="1"/>
    <col min="1460" max="1460" width="11" style="2" customWidth="1"/>
    <col min="1461" max="1461" width="6.6640625" style="2" customWidth="1"/>
    <col min="1462" max="1462" width="11.1640625" style="2" customWidth="1"/>
    <col min="1463" max="1463" width="9.6640625" style="2" customWidth="1"/>
    <col min="1464" max="1464" width="10.1640625" style="2" customWidth="1"/>
    <col min="1465" max="1468" width="11.33203125" style="2" customWidth="1"/>
    <col min="1469" max="1469" width="12.33203125" style="2" customWidth="1"/>
    <col min="1470" max="1470" width="10.1640625" style="2" bestFit="1" customWidth="1"/>
    <col min="1471" max="1703" width="9" style="2"/>
    <col min="1704" max="1704" width="6.6640625" style="2" customWidth="1"/>
    <col min="1705" max="1705" width="45.83203125" style="2" customWidth="1"/>
    <col min="1706" max="1715" width="9" style="2" customWidth="1"/>
    <col min="1716" max="1716" width="11" style="2" customWidth="1"/>
    <col min="1717" max="1717" width="6.6640625" style="2" customWidth="1"/>
    <col min="1718" max="1718" width="11.1640625" style="2" customWidth="1"/>
    <col min="1719" max="1719" width="9.6640625" style="2" customWidth="1"/>
    <col min="1720" max="1720" width="10.1640625" style="2" customWidth="1"/>
    <col min="1721" max="1724" width="11.33203125" style="2" customWidth="1"/>
    <col min="1725" max="1725" width="12.33203125" style="2" customWidth="1"/>
    <col min="1726" max="1726" width="10.1640625" style="2" bestFit="1" customWidth="1"/>
    <col min="1727" max="1959" width="9" style="2"/>
    <col min="1960" max="1960" width="6.6640625" style="2" customWidth="1"/>
    <col min="1961" max="1961" width="45.83203125" style="2" customWidth="1"/>
    <col min="1962" max="1971" width="9" style="2" customWidth="1"/>
    <col min="1972" max="1972" width="11" style="2" customWidth="1"/>
    <col min="1973" max="1973" width="6.6640625" style="2" customWidth="1"/>
    <col min="1974" max="1974" width="11.1640625" style="2" customWidth="1"/>
    <col min="1975" max="1975" width="9.6640625" style="2" customWidth="1"/>
    <col min="1976" max="1976" width="10.1640625" style="2" customWidth="1"/>
    <col min="1977" max="1980" width="11.33203125" style="2" customWidth="1"/>
    <col min="1981" max="1981" width="12.33203125" style="2" customWidth="1"/>
    <col min="1982" max="1982" width="10.1640625" style="2" bestFit="1" customWidth="1"/>
    <col min="1983" max="2215" width="9" style="2"/>
    <col min="2216" max="2216" width="6.6640625" style="2" customWidth="1"/>
    <col min="2217" max="2217" width="45.83203125" style="2" customWidth="1"/>
    <col min="2218" max="2227" width="9" style="2" customWidth="1"/>
    <col min="2228" max="2228" width="11" style="2" customWidth="1"/>
    <col min="2229" max="2229" width="6.6640625" style="2" customWidth="1"/>
    <col min="2230" max="2230" width="11.1640625" style="2" customWidth="1"/>
    <col min="2231" max="2231" width="9.6640625" style="2" customWidth="1"/>
    <col min="2232" max="2232" width="10.1640625" style="2" customWidth="1"/>
    <col min="2233" max="2236" width="11.33203125" style="2" customWidth="1"/>
    <col min="2237" max="2237" width="12.33203125" style="2" customWidth="1"/>
    <col min="2238" max="2238" width="10.1640625" style="2" bestFit="1" customWidth="1"/>
    <col min="2239" max="2471" width="9" style="2"/>
    <col min="2472" max="2472" width="6.6640625" style="2" customWidth="1"/>
    <col min="2473" max="2473" width="45.83203125" style="2" customWidth="1"/>
    <col min="2474" max="2483" width="9" style="2" customWidth="1"/>
    <col min="2484" max="2484" width="11" style="2" customWidth="1"/>
    <col min="2485" max="2485" width="6.6640625" style="2" customWidth="1"/>
    <col min="2486" max="2486" width="11.1640625" style="2" customWidth="1"/>
    <col min="2487" max="2487" width="9.6640625" style="2" customWidth="1"/>
    <col min="2488" max="2488" width="10.1640625" style="2" customWidth="1"/>
    <col min="2489" max="2492" width="11.33203125" style="2" customWidth="1"/>
    <col min="2493" max="2493" width="12.33203125" style="2" customWidth="1"/>
    <col min="2494" max="2494" width="10.1640625" style="2" bestFit="1" customWidth="1"/>
    <col min="2495" max="2727" width="9" style="2"/>
    <col min="2728" max="2728" width="6.6640625" style="2" customWidth="1"/>
    <col min="2729" max="2729" width="45.83203125" style="2" customWidth="1"/>
    <col min="2730" max="2739" width="9" style="2" customWidth="1"/>
    <col min="2740" max="2740" width="11" style="2" customWidth="1"/>
    <col min="2741" max="2741" width="6.6640625" style="2" customWidth="1"/>
    <col min="2742" max="2742" width="11.1640625" style="2" customWidth="1"/>
    <col min="2743" max="2743" width="9.6640625" style="2" customWidth="1"/>
    <col min="2744" max="2744" width="10.1640625" style="2" customWidth="1"/>
    <col min="2745" max="2748" width="11.33203125" style="2" customWidth="1"/>
    <col min="2749" max="2749" width="12.33203125" style="2" customWidth="1"/>
    <col min="2750" max="2750" width="10.1640625" style="2" bestFit="1" customWidth="1"/>
    <col min="2751" max="2983" width="9" style="2"/>
    <col min="2984" max="2984" width="6.6640625" style="2" customWidth="1"/>
    <col min="2985" max="2985" width="45.83203125" style="2" customWidth="1"/>
    <col min="2986" max="2995" width="9" style="2" customWidth="1"/>
    <col min="2996" max="2996" width="11" style="2" customWidth="1"/>
    <col min="2997" max="2997" width="6.6640625" style="2" customWidth="1"/>
    <col min="2998" max="2998" width="11.1640625" style="2" customWidth="1"/>
    <col min="2999" max="2999" width="9.6640625" style="2" customWidth="1"/>
    <col min="3000" max="3000" width="10.1640625" style="2" customWidth="1"/>
    <col min="3001" max="3004" width="11.33203125" style="2" customWidth="1"/>
    <col min="3005" max="3005" width="12.33203125" style="2" customWidth="1"/>
    <col min="3006" max="3006" width="10.1640625" style="2" bestFit="1" customWidth="1"/>
    <col min="3007" max="3239" width="9" style="2"/>
    <col min="3240" max="3240" width="6.6640625" style="2" customWidth="1"/>
    <col min="3241" max="3241" width="45.83203125" style="2" customWidth="1"/>
    <col min="3242" max="3251" width="9" style="2" customWidth="1"/>
    <col min="3252" max="3252" width="11" style="2" customWidth="1"/>
    <col min="3253" max="3253" width="6.6640625" style="2" customWidth="1"/>
    <col min="3254" max="3254" width="11.1640625" style="2" customWidth="1"/>
    <col min="3255" max="3255" width="9.6640625" style="2" customWidth="1"/>
    <col min="3256" max="3256" width="10.1640625" style="2" customWidth="1"/>
    <col min="3257" max="3260" width="11.33203125" style="2" customWidth="1"/>
    <col min="3261" max="3261" width="12.33203125" style="2" customWidth="1"/>
    <col min="3262" max="3262" width="10.1640625" style="2" bestFit="1" customWidth="1"/>
    <col min="3263" max="3495" width="9" style="2"/>
    <col min="3496" max="3496" width="6.6640625" style="2" customWidth="1"/>
    <col min="3497" max="3497" width="45.83203125" style="2" customWidth="1"/>
    <col min="3498" max="3507" width="9" style="2" customWidth="1"/>
    <col min="3508" max="3508" width="11" style="2" customWidth="1"/>
    <col min="3509" max="3509" width="6.6640625" style="2" customWidth="1"/>
    <col min="3510" max="3510" width="11.1640625" style="2" customWidth="1"/>
    <col min="3511" max="3511" width="9.6640625" style="2" customWidth="1"/>
    <col min="3512" max="3512" width="10.1640625" style="2" customWidth="1"/>
    <col min="3513" max="3516" width="11.33203125" style="2" customWidth="1"/>
    <col min="3517" max="3517" width="12.33203125" style="2" customWidth="1"/>
    <col min="3518" max="3518" width="10.1640625" style="2" bestFit="1" customWidth="1"/>
    <col min="3519" max="3751" width="9" style="2"/>
    <col min="3752" max="3752" width="6.6640625" style="2" customWidth="1"/>
    <col min="3753" max="3753" width="45.83203125" style="2" customWidth="1"/>
    <col min="3754" max="3763" width="9" style="2" customWidth="1"/>
    <col min="3764" max="3764" width="11" style="2" customWidth="1"/>
    <col min="3765" max="3765" width="6.6640625" style="2" customWidth="1"/>
    <col min="3766" max="3766" width="11.1640625" style="2" customWidth="1"/>
    <col min="3767" max="3767" width="9.6640625" style="2" customWidth="1"/>
    <col min="3768" max="3768" width="10.1640625" style="2" customWidth="1"/>
    <col min="3769" max="3772" width="11.33203125" style="2" customWidth="1"/>
    <col min="3773" max="3773" width="12.33203125" style="2" customWidth="1"/>
    <col min="3774" max="3774" width="10.1640625" style="2" bestFit="1" customWidth="1"/>
    <col min="3775" max="4007" width="9" style="2"/>
    <col min="4008" max="4008" width="6.6640625" style="2" customWidth="1"/>
    <col min="4009" max="4009" width="45.83203125" style="2" customWidth="1"/>
    <col min="4010" max="4019" width="9" style="2" customWidth="1"/>
    <col min="4020" max="4020" width="11" style="2" customWidth="1"/>
    <col min="4021" max="4021" width="6.6640625" style="2" customWidth="1"/>
    <col min="4022" max="4022" width="11.1640625" style="2" customWidth="1"/>
    <col min="4023" max="4023" width="9.6640625" style="2" customWidth="1"/>
    <col min="4024" max="4024" width="10.1640625" style="2" customWidth="1"/>
    <col min="4025" max="4028" width="11.33203125" style="2" customWidth="1"/>
    <col min="4029" max="4029" width="12.33203125" style="2" customWidth="1"/>
    <col min="4030" max="4030" width="10.1640625" style="2" bestFit="1" customWidth="1"/>
    <col min="4031" max="4263" width="9" style="2"/>
    <col min="4264" max="4264" width="6.6640625" style="2" customWidth="1"/>
    <col min="4265" max="4265" width="45.83203125" style="2" customWidth="1"/>
    <col min="4266" max="4275" width="9" style="2" customWidth="1"/>
    <col min="4276" max="4276" width="11" style="2" customWidth="1"/>
    <col min="4277" max="4277" width="6.6640625" style="2" customWidth="1"/>
    <col min="4278" max="4278" width="11.1640625" style="2" customWidth="1"/>
    <col min="4279" max="4279" width="9.6640625" style="2" customWidth="1"/>
    <col min="4280" max="4280" width="10.1640625" style="2" customWidth="1"/>
    <col min="4281" max="4284" width="11.33203125" style="2" customWidth="1"/>
    <col min="4285" max="4285" width="12.33203125" style="2" customWidth="1"/>
    <col min="4286" max="4286" width="10.1640625" style="2" bestFit="1" customWidth="1"/>
    <col min="4287" max="4519" width="9" style="2"/>
    <col min="4520" max="4520" width="6.6640625" style="2" customWidth="1"/>
    <col min="4521" max="4521" width="45.83203125" style="2" customWidth="1"/>
    <col min="4522" max="4531" width="9" style="2" customWidth="1"/>
    <col min="4532" max="4532" width="11" style="2" customWidth="1"/>
    <col min="4533" max="4533" width="6.6640625" style="2" customWidth="1"/>
    <col min="4534" max="4534" width="11.1640625" style="2" customWidth="1"/>
    <col min="4535" max="4535" width="9.6640625" style="2" customWidth="1"/>
    <col min="4536" max="4536" width="10.1640625" style="2" customWidth="1"/>
    <col min="4537" max="4540" width="11.33203125" style="2" customWidth="1"/>
    <col min="4541" max="4541" width="12.33203125" style="2" customWidth="1"/>
    <col min="4542" max="4542" width="10.1640625" style="2" bestFit="1" customWidth="1"/>
    <col min="4543" max="4775" width="9" style="2"/>
    <col min="4776" max="4776" width="6.6640625" style="2" customWidth="1"/>
    <col min="4777" max="4777" width="45.83203125" style="2" customWidth="1"/>
    <col min="4778" max="4787" width="9" style="2" customWidth="1"/>
    <col min="4788" max="4788" width="11" style="2" customWidth="1"/>
    <col min="4789" max="4789" width="6.6640625" style="2" customWidth="1"/>
    <col min="4790" max="4790" width="11.1640625" style="2" customWidth="1"/>
    <col min="4791" max="4791" width="9.6640625" style="2" customWidth="1"/>
    <col min="4792" max="4792" width="10.1640625" style="2" customWidth="1"/>
    <col min="4793" max="4796" width="11.33203125" style="2" customWidth="1"/>
    <col min="4797" max="4797" width="12.33203125" style="2" customWidth="1"/>
    <col min="4798" max="4798" width="10.1640625" style="2" bestFit="1" customWidth="1"/>
    <col min="4799" max="5031" width="9" style="2"/>
    <col min="5032" max="5032" width="6.6640625" style="2" customWidth="1"/>
    <col min="5033" max="5033" width="45.83203125" style="2" customWidth="1"/>
    <col min="5034" max="5043" width="9" style="2" customWidth="1"/>
    <col min="5044" max="5044" width="11" style="2" customWidth="1"/>
    <col min="5045" max="5045" width="6.6640625" style="2" customWidth="1"/>
    <col min="5046" max="5046" width="11.1640625" style="2" customWidth="1"/>
    <col min="5047" max="5047" width="9.6640625" style="2" customWidth="1"/>
    <col min="5048" max="5048" width="10.1640625" style="2" customWidth="1"/>
    <col min="5049" max="5052" width="11.33203125" style="2" customWidth="1"/>
    <col min="5053" max="5053" width="12.33203125" style="2" customWidth="1"/>
    <col min="5054" max="5054" width="10.1640625" style="2" bestFit="1" customWidth="1"/>
    <col min="5055" max="5287" width="9" style="2"/>
    <col min="5288" max="5288" width="6.6640625" style="2" customWidth="1"/>
    <col min="5289" max="5289" width="45.83203125" style="2" customWidth="1"/>
    <col min="5290" max="5299" width="9" style="2" customWidth="1"/>
    <col min="5300" max="5300" width="11" style="2" customWidth="1"/>
    <col min="5301" max="5301" width="6.6640625" style="2" customWidth="1"/>
    <col min="5302" max="5302" width="11.1640625" style="2" customWidth="1"/>
    <col min="5303" max="5303" width="9.6640625" style="2" customWidth="1"/>
    <col min="5304" max="5304" width="10.1640625" style="2" customWidth="1"/>
    <col min="5305" max="5308" width="11.33203125" style="2" customWidth="1"/>
    <col min="5309" max="5309" width="12.33203125" style="2" customWidth="1"/>
    <col min="5310" max="5310" width="10.1640625" style="2" bestFit="1" customWidth="1"/>
    <col min="5311" max="5543" width="9" style="2"/>
    <col min="5544" max="5544" width="6.6640625" style="2" customWidth="1"/>
    <col min="5545" max="5545" width="45.83203125" style="2" customWidth="1"/>
    <col min="5546" max="5555" width="9" style="2" customWidth="1"/>
    <col min="5556" max="5556" width="11" style="2" customWidth="1"/>
    <col min="5557" max="5557" width="6.6640625" style="2" customWidth="1"/>
    <col min="5558" max="5558" width="11.1640625" style="2" customWidth="1"/>
    <col min="5559" max="5559" width="9.6640625" style="2" customWidth="1"/>
    <col min="5560" max="5560" width="10.1640625" style="2" customWidth="1"/>
    <col min="5561" max="5564" width="11.33203125" style="2" customWidth="1"/>
    <col min="5565" max="5565" width="12.33203125" style="2" customWidth="1"/>
    <col min="5566" max="5566" width="10.1640625" style="2" bestFit="1" customWidth="1"/>
    <col min="5567" max="5799" width="9" style="2"/>
    <col min="5800" max="5800" width="6.6640625" style="2" customWidth="1"/>
    <col min="5801" max="5801" width="45.83203125" style="2" customWidth="1"/>
    <col min="5802" max="5811" width="9" style="2" customWidth="1"/>
    <col min="5812" max="5812" width="11" style="2" customWidth="1"/>
    <col min="5813" max="5813" width="6.6640625" style="2" customWidth="1"/>
    <col min="5814" max="5814" width="11.1640625" style="2" customWidth="1"/>
    <col min="5815" max="5815" width="9.6640625" style="2" customWidth="1"/>
    <col min="5816" max="5816" width="10.1640625" style="2" customWidth="1"/>
    <col min="5817" max="5820" width="11.33203125" style="2" customWidth="1"/>
    <col min="5821" max="5821" width="12.33203125" style="2" customWidth="1"/>
    <col min="5822" max="5822" width="10.1640625" style="2" bestFit="1" customWidth="1"/>
    <col min="5823" max="6055" width="9" style="2"/>
    <col min="6056" max="6056" width="6.6640625" style="2" customWidth="1"/>
    <col min="6057" max="6057" width="45.83203125" style="2" customWidth="1"/>
    <col min="6058" max="6067" width="9" style="2" customWidth="1"/>
    <col min="6068" max="6068" width="11" style="2" customWidth="1"/>
    <col min="6069" max="6069" width="6.6640625" style="2" customWidth="1"/>
    <col min="6070" max="6070" width="11.1640625" style="2" customWidth="1"/>
    <col min="6071" max="6071" width="9.6640625" style="2" customWidth="1"/>
    <col min="6072" max="6072" width="10.1640625" style="2" customWidth="1"/>
    <col min="6073" max="6076" width="11.33203125" style="2" customWidth="1"/>
    <col min="6077" max="6077" width="12.33203125" style="2" customWidth="1"/>
    <col min="6078" max="6078" width="10.1640625" style="2" bestFit="1" customWidth="1"/>
    <col min="6079" max="6311" width="9" style="2"/>
    <col min="6312" max="6312" width="6.6640625" style="2" customWidth="1"/>
    <col min="6313" max="6313" width="45.83203125" style="2" customWidth="1"/>
    <col min="6314" max="6323" width="9" style="2" customWidth="1"/>
    <col min="6324" max="6324" width="11" style="2" customWidth="1"/>
    <col min="6325" max="6325" width="6.6640625" style="2" customWidth="1"/>
    <col min="6326" max="6326" width="11.1640625" style="2" customWidth="1"/>
    <col min="6327" max="6327" width="9.6640625" style="2" customWidth="1"/>
    <col min="6328" max="6328" width="10.1640625" style="2" customWidth="1"/>
    <col min="6329" max="6332" width="11.33203125" style="2" customWidth="1"/>
    <col min="6333" max="6333" width="12.33203125" style="2" customWidth="1"/>
    <col min="6334" max="6334" width="10.1640625" style="2" bestFit="1" customWidth="1"/>
    <col min="6335" max="6567" width="9" style="2"/>
    <col min="6568" max="6568" width="6.6640625" style="2" customWidth="1"/>
    <col min="6569" max="6569" width="45.83203125" style="2" customWidth="1"/>
    <col min="6570" max="6579" width="9" style="2" customWidth="1"/>
    <col min="6580" max="6580" width="11" style="2" customWidth="1"/>
    <col min="6581" max="6581" width="6.6640625" style="2" customWidth="1"/>
    <col min="6582" max="6582" width="11.1640625" style="2" customWidth="1"/>
    <col min="6583" max="6583" width="9.6640625" style="2" customWidth="1"/>
    <col min="6584" max="6584" width="10.1640625" style="2" customWidth="1"/>
    <col min="6585" max="6588" width="11.33203125" style="2" customWidth="1"/>
    <col min="6589" max="6589" width="12.33203125" style="2" customWidth="1"/>
    <col min="6590" max="6590" width="10.1640625" style="2" bestFit="1" customWidth="1"/>
    <col min="6591" max="6823" width="9" style="2"/>
    <col min="6824" max="6824" width="6.6640625" style="2" customWidth="1"/>
    <col min="6825" max="6825" width="45.83203125" style="2" customWidth="1"/>
    <col min="6826" max="6835" width="9" style="2" customWidth="1"/>
    <col min="6836" max="6836" width="11" style="2" customWidth="1"/>
    <col min="6837" max="6837" width="6.6640625" style="2" customWidth="1"/>
    <col min="6838" max="6838" width="11.1640625" style="2" customWidth="1"/>
    <col min="6839" max="6839" width="9.6640625" style="2" customWidth="1"/>
    <col min="6840" max="6840" width="10.1640625" style="2" customWidth="1"/>
    <col min="6841" max="6844" width="11.33203125" style="2" customWidth="1"/>
    <col min="6845" max="6845" width="12.33203125" style="2" customWidth="1"/>
    <col min="6846" max="6846" width="10.1640625" style="2" bestFit="1" customWidth="1"/>
    <col min="6847" max="7079" width="9" style="2"/>
    <col min="7080" max="7080" width="6.6640625" style="2" customWidth="1"/>
    <col min="7081" max="7081" width="45.83203125" style="2" customWidth="1"/>
    <col min="7082" max="7091" width="9" style="2" customWidth="1"/>
    <col min="7092" max="7092" width="11" style="2" customWidth="1"/>
    <col min="7093" max="7093" width="6.6640625" style="2" customWidth="1"/>
    <col min="7094" max="7094" width="11.1640625" style="2" customWidth="1"/>
    <col min="7095" max="7095" width="9.6640625" style="2" customWidth="1"/>
    <col min="7096" max="7096" width="10.1640625" style="2" customWidth="1"/>
    <col min="7097" max="7100" width="11.33203125" style="2" customWidth="1"/>
    <col min="7101" max="7101" width="12.33203125" style="2" customWidth="1"/>
    <col min="7102" max="7102" width="10.1640625" style="2" bestFit="1" customWidth="1"/>
    <col min="7103" max="7335" width="9" style="2"/>
    <col min="7336" max="7336" width="6.6640625" style="2" customWidth="1"/>
    <col min="7337" max="7337" width="45.83203125" style="2" customWidth="1"/>
    <col min="7338" max="7347" width="9" style="2" customWidth="1"/>
    <col min="7348" max="7348" width="11" style="2" customWidth="1"/>
    <col min="7349" max="7349" width="6.6640625" style="2" customWidth="1"/>
    <col min="7350" max="7350" width="11.1640625" style="2" customWidth="1"/>
    <col min="7351" max="7351" width="9.6640625" style="2" customWidth="1"/>
    <col min="7352" max="7352" width="10.1640625" style="2" customWidth="1"/>
    <col min="7353" max="7356" width="11.33203125" style="2" customWidth="1"/>
    <col min="7357" max="7357" width="12.33203125" style="2" customWidth="1"/>
    <col min="7358" max="7358" width="10.1640625" style="2" bestFit="1" customWidth="1"/>
    <col min="7359" max="7591" width="9" style="2"/>
    <col min="7592" max="7592" width="6.6640625" style="2" customWidth="1"/>
    <col min="7593" max="7593" width="45.83203125" style="2" customWidth="1"/>
    <col min="7594" max="7603" width="9" style="2" customWidth="1"/>
    <col min="7604" max="7604" width="11" style="2" customWidth="1"/>
    <col min="7605" max="7605" width="6.6640625" style="2" customWidth="1"/>
    <col min="7606" max="7606" width="11.1640625" style="2" customWidth="1"/>
    <col min="7607" max="7607" width="9.6640625" style="2" customWidth="1"/>
    <col min="7608" max="7608" width="10.1640625" style="2" customWidth="1"/>
    <col min="7609" max="7612" width="11.33203125" style="2" customWidth="1"/>
    <col min="7613" max="7613" width="12.33203125" style="2" customWidth="1"/>
    <col min="7614" max="7614" width="10.1640625" style="2" bestFit="1" customWidth="1"/>
    <col min="7615" max="7847" width="9" style="2"/>
    <col min="7848" max="7848" width="6.6640625" style="2" customWidth="1"/>
    <col min="7849" max="7849" width="45.83203125" style="2" customWidth="1"/>
    <col min="7850" max="7859" width="9" style="2" customWidth="1"/>
    <col min="7860" max="7860" width="11" style="2" customWidth="1"/>
    <col min="7861" max="7861" width="6.6640625" style="2" customWidth="1"/>
    <col min="7862" max="7862" width="11.1640625" style="2" customWidth="1"/>
    <col min="7863" max="7863" width="9.6640625" style="2" customWidth="1"/>
    <col min="7864" max="7864" width="10.1640625" style="2" customWidth="1"/>
    <col min="7865" max="7868" width="11.33203125" style="2" customWidth="1"/>
    <col min="7869" max="7869" width="12.33203125" style="2" customWidth="1"/>
    <col min="7870" max="7870" width="10.1640625" style="2" bestFit="1" customWidth="1"/>
    <col min="7871" max="8103" width="9" style="2"/>
    <col min="8104" max="8104" width="6.6640625" style="2" customWidth="1"/>
    <col min="8105" max="8105" width="45.83203125" style="2" customWidth="1"/>
    <col min="8106" max="8115" width="9" style="2" customWidth="1"/>
    <col min="8116" max="8116" width="11" style="2" customWidth="1"/>
    <col min="8117" max="8117" width="6.6640625" style="2" customWidth="1"/>
    <col min="8118" max="8118" width="11.1640625" style="2" customWidth="1"/>
    <col min="8119" max="8119" width="9.6640625" style="2" customWidth="1"/>
    <col min="8120" max="8120" width="10.1640625" style="2" customWidth="1"/>
    <col min="8121" max="8124" width="11.33203125" style="2" customWidth="1"/>
    <col min="8125" max="8125" width="12.33203125" style="2" customWidth="1"/>
    <col min="8126" max="8126" width="10.1640625" style="2" bestFit="1" customWidth="1"/>
    <col min="8127" max="8359" width="9" style="2"/>
    <col min="8360" max="8360" width="6.6640625" style="2" customWidth="1"/>
    <col min="8361" max="8361" width="45.83203125" style="2" customWidth="1"/>
    <col min="8362" max="8371" width="9" style="2" customWidth="1"/>
    <col min="8372" max="8372" width="11" style="2" customWidth="1"/>
    <col min="8373" max="8373" width="6.6640625" style="2" customWidth="1"/>
    <col min="8374" max="8374" width="11.1640625" style="2" customWidth="1"/>
    <col min="8375" max="8375" width="9.6640625" style="2" customWidth="1"/>
    <col min="8376" max="8376" width="10.1640625" style="2" customWidth="1"/>
    <col min="8377" max="8380" width="11.33203125" style="2" customWidth="1"/>
    <col min="8381" max="8381" width="12.33203125" style="2" customWidth="1"/>
    <col min="8382" max="8382" width="10.1640625" style="2" bestFit="1" customWidth="1"/>
    <col min="8383" max="8615" width="9" style="2"/>
    <col min="8616" max="8616" width="6.6640625" style="2" customWidth="1"/>
    <col min="8617" max="8617" width="45.83203125" style="2" customWidth="1"/>
    <col min="8618" max="8627" width="9" style="2" customWidth="1"/>
    <col min="8628" max="8628" width="11" style="2" customWidth="1"/>
    <col min="8629" max="8629" width="6.6640625" style="2" customWidth="1"/>
    <col min="8630" max="8630" width="11.1640625" style="2" customWidth="1"/>
    <col min="8631" max="8631" width="9.6640625" style="2" customWidth="1"/>
    <col min="8632" max="8632" width="10.1640625" style="2" customWidth="1"/>
    <col min="8633" max="8636" width="11.33203125" style="2" customWidth="1"/>
    <col min="8637" max="8637" width="12.33203125" style="2" customWidth="1"/>
    <col min="8638" max="8638" width="10.1640625" style="2" bestFit="1" customWidth="1"/>
    <col min="8639" max="8871" width="9" style="2"/>
    <col min="8872" max="8872" width="6.6640625" style="2" customWidth="1"/>
    <col min="8873" max="8873" width="45.83203125" style="2" customWidth="1"/>
    <col min="8874" max="8883" width="9" style="2" customWidth="1"/>
    <col min="8884" max="8884" width="11" style="2" customWidth="1"/>
    <col min="8885" max="8885" width="6.6640625" style="2" customWidth="1"/>
    <col min="8886" max="8886" width="11.1640625" style="2" customWidth="1"/>
    <col min="8887" max="8887" width="9.6640625" style="2" customWidth="1"/>
    <col min="8888" max="8888" width="10.1640625" style="2" customWidth="1"/>
    <col min="8889" max="8892" width="11.33203125" style="2" customWidth="1"/>
    <col min="8893" max="8893" width="12.33203125" style="2" customWidth="1"/>
    <col min="8894" max="8894" width="10.1640625" style="2" bestFit="1" customWidth="1"/>
    <col min="8895" max="9127" width="9" style="2"/>
    <col min="9128" max="9128" width="6.6640625" style="2" customWidth="1"/>
    <col min="9129" max="9129" width="45.83203125" style="2" customWidth="1"/>
    <col min="9130" max="9139" width="9" style="2" customWidth="1"/>
    <col min="9140" max="9140" width="11" style="2" customWidth="1"/>
    <col min="9141" max="9141" width="6.6640625" style="2" customWidth="1"/>
    <col min="9142" max="9142" width="11.1640625" style="2" customWidth="1"/>
    <col min="9143" max="9143" width="9.6640625" style="2" customWidth="1"/>
    <col min="9144" max="9144" width="10.1640625" style="2" customWidth="1"/>
    <col min="9145" max="9148" width="11.33203125" style="2" customWidth="1"/>
    <col min="9149" max="9149" width="12.33203125" style="2" customWidth="1"/>
    <col min="9150" max="9150" width="10.1640625" style="2" bestFit="1" customWidth="1"/>
    <col min="9151" max="9383" width="9" style="2"/>
    <col min="9384" max="9384" width="6.6640625" style="2" customWidth="1"/>
    <col min="9385" max="9385" width="45.83203125" style="2" customWidth="1"/>
    <col min="9386" max="9395" width="9" style="2" customWidth="1"/>
    <col min="9396" max="9396" width="11" style="2" customWidth="1"/>
    <col min="9397" max="9397" width="6.6640625" style="2" customWidth="1"/>
    <col min="9398" max="9398" width="11.1640625" style="2" customWidth="1"/>
    <col min="9399" max="9399" width="9.6640625" style="2" customWidth="1"/>
    <col min="9400" max="9400" width="10.1640625" style="2" customWidth="1"/>
    <col min="9401" max="9404" width="11.33203125" style="2" customWidth="1"/>
    <col min="9405" max="9405" width="12.33203125" style="2" customWidth="1"/>
    <col min="9406" max="9406" width="10.1640625" style="2" bestFit="1" customWidth="1"/>
    <col min="9407" max="9639" width="9" style="2"/>
    <col min="9640" max="9640" width="6.6640625" style="2" customWidth="1"/>
    <col min="9641" max="9641" width="45.83203125" style="2" customWidth="1"/>
    <col min="9642" max="9651" width="9" style="2" customWidth="1"/>
    <col min="9652" max="9652" width="11" style="2" customWidth="1"/>
    <col min="9653" max="9653" width="6.6640625" style="2" customWidth="1"/>
    <col min="9654" max="9654" width="11.1640625" style="2" customWidth="1"/>
    <col min="9655" max="9655" width="9.6640625" style="2" customWidth="1"/>
    <col min="9656" max="9656" width="10.1640625" style="2" customWidth="1"/>
    <col min="9657" max="9660" width="11.33203125" style="2" customWidth="1"/>
    <col min="9661" max="9661" width="12.33203125" style="2" customWidth="1"/>
    <col min="9662" max="9662" width="10.1640625" style="2" bestFit="1" customWidth="1"/>
    <col min="9663" max="9895" width="9" style="2"/>
    <col min="9896" max="9896" width="6.6640625" style="2" customWidth="1"/>
    <col min="9897" max="9897" width="45.83203125" style="2" customWidth="1"/>
    <col min="9898" max="9907" width="9" style="2" customWidth="1"/>
    <col min="9908" max="9908" width="11" style="2" customWidth="1"/>
    <col min="9909" max="9909" width="6.6640625" style="2" customWidth="1"/>
    <col min="9910" max="9910" width="11.1640625" style="2" customWidth="1"/>
    <col min="9911" max="9911" width="9.6640625" style="2" customWidth="1"/>
    <col min="9912" max="9912" width="10.1640625" style="2" customWidth="1"/>
    <col min="9913" max="9916" width="11.33203125" style="2" customWidth="1"/>
    <col min="9917" max="9917" width="12.33203125" style="2" customWidth="1"/>
    <col min="9918" max="9918" width="10.1640625" style="2" bestFit="1" customWidth="1"/>
    <col min="9919" max="10151" width="9" style="2"/>
    <col min="10152" max="10152" width="6.6640625" style="2" customWidth="1"/>
    <col min="10153" max="10153" width="45.83203125" style="2" customWidth="1"/>
    <col min="10154" max="10163" width="9" style="2" customWidth="1"/>
    <col min="10164" max="10164" width="11" style="2" customWidth="1"/>
    <col min="10165" max="10165" width="6.6640625" style="2" customWidth="1"/>
    <col min="10166" max="10166" width="11.1640625" style="2" customWidth="1"/>
    <col min="10167" max="10167" width="9.6640625" style="2" customWidth="1"/>
    <col min="10168" max="10168" width="10.1640625" style="2" customWidth="1"/>
    <col min="10169" max="10172" width="11.33203125" style="2" customWidth="1"/>
    <col min="10173" max="10173" width="12.33203125" style="2" customWidth="1"/>
    <col min="10174" max="10174" width="10.1640625" style="2" bestFit="1" customWidth="1"/>
    <col min="10175" max="10407" width="9" style="2"/>
    <col min="10408" max="10408" width="6.6640625" style="2" customWidth="1"/>
    <col min="10409" max="10409" width="45.83203125" style="2" customWidth="1"/>
    <col min="10410" max="10419" width="9" style="2" customWidth="1"/>
    <col min="10420" max="10420" width="11" style="2" customWidth="1"/>
    <col min="10421" max="10421" width="6.6640625" style="2" customWidth="1"/>
    <col min="10422" max="10422" width="11.1640625" style="2" customWidth="1"/>
    <col min="10423" max="10423" width="9.6640625" style="2" customWidth="1"/>
    <col min="10424" max="10424" width="10.1640625" style="2" customWidth="1"/>
    <col min="10425" max="10428" width="11.33203125" style="2" customWidth="1"/>
    <col min="10429" max="10429" width="12.33203125" style="2" customWidth="1"/>
    <col min="10430" max="10430" width="10.1640625" style="2" bestFit="1" customWidth="1"/>
    <col min="10431" max="10663" width="9" style="2"/>
    <col min="10664" max="10664" width="6.6640625" style="2" customWidth="1"/>
    <col min="10665" max="10665" width="45.83203125" style="2" customWidth="1"/>
    <col min="10666" max="10675" width="9" style="2" customWidth="1"/>
    <col min="10676" max="10676" width="11" style="2" customWidth="1"/>
    <col min="10677" max="10677" width="6.6640625" style="2" customWidth="1"/>
    <col min="10678" max="10678" width="11.1640625" style="2" customWidth="1"/>
    <col min="10679" max="10679" width="9.6640625" style="2" customWidth="1"/>
    <col min="10680" max="10680" width="10.1640625" style="2" customWidth="1"/>
    <col min="10681" max="10684" width="11.33203125" style="2" customWidth="1"/>
    <col min="10685" max="10685" width="12.33203125" style="2" customWidth="1"/>
    <col min="10686" max="10686" width="10.1640625" style="2" bestFit="1" customWidth="1"/>
    <col min="10687" max="10919" width="9" style="2"/>
    <col min="10920" max="10920" width="6.6640625" style="2" customWidth="1"/>
    <col min="10921" max="10921" width="45.83203125" style="2" customWidth="1"/>
    <col min="10922" max="10931" width="9" style="2" customWidth="1"/>
    <col min="10932" max="10932" width="11" style="2" customWidth="1"/>
    <col min="10933" max="10933" width="6.6640625" style="2" customWidth="1"/>
    <col min="10934" max="10934" width="11.1640625" style="2" customWidth="1"/>
    <col min="10935" max="10935" width="9.6640625" style="2" customWidth="1"/>
    <col min="10936" max="10936" width="10.1640625" style="2" customWidth="1"/>
    <col min="10937" max="10940" width="11.33203125" style="2" customWidth="1"/>
    <col min="10941" max="10941" width="12.33203125" style="2" customWidth="1"/>
    <col min="10942" max="10942" width="10.1640625" style="2" bestFit="1" customWidth="1"/>
    <col min="10943" max="11175" width="9" style="2"/>
    <col min="11176" max="11176" width="6.6640625" style="2" customWidth="1"/>
    <col min="11177" max="11177" width="45.83203125" style="2" customWidth="1"/>
    <col min="11178" max="11187" width="9" style="2" customWidth="1"/>
    <col min="11188" max="11188" width="11" style="2" customWidth="1"/>
    <col min="11189" max="11189" width="6.6640625" style="2" customWidth="1"/>
    <col min="11190" max="11190" width="11.1640625" style="2" customWidth="1"/>
    <col min="11191" max="11191" width="9.6640625" style="2" customWidth="1"/>
    <col min="11192" max="11192" width="10.1640625" style="2" customWidth="1"/>
    <col min="11193" max="11196" width="11.33203125" style="2" customWidth="1"/>
    <col min="11197" max="11197" width="12.33203125" style="2" customWidth="1"/>
    <col min="11198" max="11198" width="10.1640625" style="2" bestFit="1" customWidth="1"/>
    <col min="11199" max="11431" width="9" style="2"/>
    <col min="11432" max="11432" width="6.6640625" style="2" customWidth="1"/>
    <col min="11433" max="11433" width="45.83203125" style="2" customWidth="1"/>
    <col min="11434" max="11443" width="9" style="2" customWidth="1"/>
    <col min="11444" max="11444" width="11" style="2" customWidth="1"/>
    <col min="11445" max="11445" width="6.6640625" style="2" customWidth="1"/>
    <col min="11446" max="11446" width="11.1640625" style="2" customWidth="1"/>
    <col min="11447" max="11447" width="9.6640625" style="2" customWidth="1"/>
    <col min="11448" max="11448" width="10.1640625" style="2" customWidth="1"/>
    <col min="11449" max="11452" width="11.33203125" style="2" customWidth="1"/>
    <col min="11453" max="11453" width="12.33203125" style="2" customWidth="1"/>
    <col min="11454" max="11454" width="10.1640625" style="2" bestFit="1" customWidth="1"/>
    <col min="11455" max="11687" width="9" style="2"/>
    <col min="11688" max="11688" width="6.6640625" style="2" customWidth="1"/>
    <col min="11689" max="11689" width="45.83203125" style="2" customWidth="1"/>
    <col min="11690" max="11699" width="9" style="2" customWidth="1"/>
    <col min="11700" max="11700" width="11" style="2" customWidth="1"/>
    <col min="11701" max="11701" width="6.6640625" style="2" customWidth="1"/>
    <col min="11702" max="11702" width="11.1640625" style="2" customWidth="1"/>
    <col min="11703" max="11703" width="9.6640625" style="2" customWidth="1"/>
    <col min="11704" max="11704" width="10.1640625" style="2" customWidth="1"/>
    <col min="11705" max="11708" width="11.33203125" style="2" customWidth="1"/>
    <col min="11709" max="11709" width="12.33203125" style="2" customWidth="1"/>
    <col min="11710" max="11710" width="10.1640625" style="2" bestFit="1" customWidth="1"/>
    <col min="11711" max="11943" width="9" style="2"/>
    <col min="11944" max="11944" width="6.6640625" style="2" customWidth="1"/>
    <col min="11945" max="11945" width="45.83203125" style="2" customWidth="1"/>
    <col min="11946" max="11955" width="9" style="2" customWidth="1"/>
    <col min="11956" max="11956" width="11" style="2" customWidth="1"/>
    <col min="11957" max="11957" width="6.6640625" style="2" customWidth="1"/>
    <col min="11958" max="11958" width="11.1640625" style="2" customWidth="1"/>
    <col min="11959" max="11959" width="9.6640625" style="2" customWidth="1"/>
    <col min="11960" max="11960" width="10.1640625" style="2" customWidth="1"/>
    <col min="11961" max="11964" width="11.33203125" style="2" customWidth="1"/>
    <col min="11965" max="11965" width="12.33203125" style="2" customWidth="1"/>
    <col min="11966" max="11966" width="10.1640625" style="2" bestFit="1" customWidth="1"/>
    <col min="11967" max="12199" width="9" style="2"/>
    <col min="12200" max="12200" width="6.6640625" style="2" customWidth="1"/>
    <col min="12201" max="12201" width="45.83203125" style="2" customWidth="1"/>
    <col min="12202" max="12211" width="9" style="2" customWidth="1"/>
    <col min="12212" max="12212" width="11" style="2" customWidth="1"/>
    <col min="12213" max="12213" width="6.6640625" style="2" customWidth="1"/>
    <col min="12214" max="12214" width="11.1640625" style="2" customWidth="1"/>
    <col min="12215" max="12215" width="9.6640625" style="2" customWidth="1"/>
    <col min="12216" max="12216" width="10.1640625" style="2" customWidth="1"/>
    <col min="12217" max="12220" width="11.33203125" style="2" customWidth="1"/>
    <col min="12221" max="12221" width="12.33203125" style="2" customWidth="1"/>
    <col min="12222" max="12222" width="10.1640625" style="2" bestFit="1" customWidth="1"/>
    <col min="12223" max="12455" width="9" style="2"/>
    <col min="12456" max="12456" width="6.6640625" style="2" customWidth="1"/>
    <col min="12457" max="12457" width="45.83203125" style="2" customWidth="1"/>
    <col min="12458" max="12467" width="9" style="2" customWidth="1"/>
    <col min="12468" max="12468" width="11" style="2" customWidth="1"/>
    <col min="12469" max="12469" width="6.6640625" style="2" customWidth="1"/>
    <col min="12470" max="12470" width="11.1640625" style="2" customWidth="1"/>
    <col min="12471" max="12471" width="9.6640625" style="2" customWidth="1"/>
    <col min="12472" max="12472" width="10.1640625" style="2" customWidth="1"/>
    <col min="12473" max="12476" width="11.33203125" style="2" customWidth="1"/>
    <col min="12477" max="12477" width="12.33203125" style="2" customWidth="1"/>
    <col min="12478" max="12478" width="10.1640625" style="2" bestFit="1" customWidth="1"/>
    <col min="12479" max="12711" width="9" style="2"/>
    <col min="12712" max="12712" width="6.6640625" style="2" customWidth="1"/>
    <col min="12713" max="12713" width="45.83203125" style="2" customWidth="1"/>
    <col min="12714" max="12723" width="9" style="2" customWidth="1"/>
    <col min="12724" max="12724" width="11" style="2" customWidth="1"/>
    <col min="12725" max="12725" width="6.6640625" style="2" customWidth="1"/>
    <col min="12726" max="12726" width="11.1640625" style="2" customWidth="1"/>
    <col min="12727" max="12727" width="9.6640625" style="2" customWidth="1"/>
    <col min="12728" max="12728" width="10.1640625" style="2" customWidth="1"/>
    <col min="12729" max="12732" width="11.33203125" style="2" customWidth="1"/>
    <col min="12733" max="12733" width="12.33203125" style="2" customWidth="1"/>
    <col min="12734" max="12734" width="10.1640625" style="2" bestFit="1" customWidth="1"/>
    <col min="12735" max="12967" width="9" style="2"/>
    <col min="12968" max="12968" width="6.6640625" style="2" customWidth="1"/>
    <col min="12969" max="12969" width="45.83203125" style="2" customWidth="1"/>
    <col min="12970" max="12979" width="9" style="2" customWidth="1"/>
    <col min="12980" max="12980" width="11" style="2" customWidth="1"/>
    <col min="12981" max="12981" width="6.6640625" style="2" customWidth="1"/>
    <col min="12982" max="12982" width="11.1640625" style="2" customWidth="1"/>
    <col min="12983" max="12983" width="9.6640625" style="2" customWidth="1"/>
    <col min="12984" max="12984" width="10.1640625" style="2" customWidth="1"/>
    <col min="12985" max="12988" width="11.33203125" style="2" customWidth="1"/>
    <col min="12989" max="12989" width="12.33203125" style="2" customWidth="1"/>
    <col min="12990" max="12990" width="10.1640625" style="2" bestFit="1" customWidth="1"/>
    <col min="12991" max="13223" width="9" style="2"/>
    <col min="13224" max="13224" width="6.6640625" style="2" customWidth="1"/>
    <col min="13225" max="13225" width="45.83203125" style="2" customWidth="1"/>
    <col min="13226" max="13235" width="9" style="2" customWidth="1"/>
    <col min="13236" max="13236" width="11" style="2" customWidth="1"/>
    <col min="13237" max="13237" width="6.6640625" style="2" customWidth="1"/>
    <col min="13238" max="13238" width="11.1640625" style="2" customWidth="1"/>
    <col min="13239" max="13239" width="9.6640625" style="2" customWidth="1"/>
    <col min="13240" max="13240" width="10.1640625" style="2" customWidth="1"/>
    <col min="13241" max="13244" width="11.33203125" style="2" customWidth="1"/>
    <col min="13245" max="13245" width="12.33203125" style="2" customWidth="1"/>
    <col min="13246" max="13246" width="10.1640625" style="2" bestFit="1" customWidth="1"/>
    <col min="13247" max="13479" width="9" style="2"/>
    <col min="13480" max="13480" width="6.6640625" style="2" customWidth="1"/>
    <col min="13481" max="13481" width="45.83203125" style="2" customWidth="1"/>
    <col min="13482" max="13491" width="9" style="2" customWidth="1"/>
    <col min="13492" max="13492" width="11" style="2" customWidth="1"/>
    <col min="13493" max="13493" width="6.6640625" style="2" customWidth="1"/>
    <col min="13494" max="13494" width="11.1640625" style="2" customWidth="1"/>
    <col min="13495" max="13495" width="9.6640625" style="2" customWidth="1"/>
    <col min="13496" max="13496" width="10.1640625" style="2" customWidth="1"/>
    <col min="13497" max="13500" width="11.33203125" style="2" customWidth="1"/>
    <col min="13501" max="13501" width="12.33203125" style="2" customWidth="1"/>
    <col min="13502" max="13502" width="10.1640625" style="2" bestFit="1" customWidth="1"/>
    <col min="13503" max="13735" width="9" style="2"/>
    <col min="13736" max="13736" width="6.6640625" style="2" customWidth="1"/>
    <col min="13737" max="13737" width="45.83203125" style="2" customWidth="1"/>
    <col min="13738" max="13747" width="9" style="2" customWidth="1"/>
    <col min="13748" max="13748" width="11" style="2" customWidth="1"/>
    <col min="13749" max="13749" width="6.6640625" style="2" customWidth="1"/>
    <col min="13750" max="13750" width="11.1640625" style="2" customWidth="1"/>
    <col min="13751" max="13751" width="9.6640625" style="2" customWidth="1"/>
    <col min="13752" max="13752" width="10.1640625" style="2" customWidth="1"/>
    <col min="13753" max="13756" width="11.33203125" style="2" customWidth="1"/>
    <col min="13757" max="13757" width="12.33203125" style="2" customWidth="1"/>
    <col min="13758" max="13758" width="10.1640625" style="2" bestFit="1" customWidth="1"/>
    <col min="13759" max="13991" width="9" style="2"/>
    <col min="13992" max="13992" width="6.6640625" style="2" customWidth="1"/>
    <col min="13993" max="13993" width="45.83203125" style="2" customWidth="1"/>
    <col min="13994" max="14003" width="9" style="2" customWidth="1"/>
    <col min="14004" max="14004" width="11" style="2" customWidth="1"/>
    <col min="14005" max="14005" width="6.6640625" style="2" customWidth="1"/>
    <col min="14006" max="14006" width="11.1640625" style="2" customWidth="1"/>
    <col min="14007" max="14007" width="9.6640625" style="2" customWidth="1"/>
    <col min="14008" max="14008" width="10.1640625" style="2" customWidth="1"/>
    <col min="14009" max="14012" width="11.33203125" style="2" customWidth="1"/>
    <col min="14013" max="14013" width="12.33203125" style="2" customWidth="1"/>
    <col min="14014" max="14014" width="10.1640625" style="2" bestFit="1" customWidth="1"/>
    <col min="14015" max="14247" width="9" style="2"/>
    <col min="14248" max="14248" width="6.6640625" style="2" customWidth="1"/>
    <col min="14249" max="14249" width="45.83203125" style="2" customWidth="1"/>
    <col min="14250" max="14259" width="9" style="2" customWidth="1"/>
    <col min="14260" max="14260" width="11" style="2" customWidth="1"/>
    <col min="14261" max="14261" width="6.6640625" style="2" customWidth="1"/>
    <col min="14262" max="14262" width="11.1640625" style="2" customWidth="1"/>
    <col min="14263" max="14263" width="9.6640625" style="2" customWidth="1"/>
    <col min="14264" max="14264" width="10.1640625" style="2" customWidth="1"/>
    <col min="14265" max="14268" width="11.33203125" style="2" customWidth="1"/>
    <col min="14269" max="14269" width="12.33203125" style="2" customWidth="1"/>
    <col min="14270" max="14270" width="10.1640625" style="2" bestFit="1" customWidth="1"/>
    <col min="14271" max="14503" width="9" style="2"/>
    <col min="14504" max="14504" width="6.6640625" style="2" customWidth="1"/>
    <col min="14505" max="14505" width="45.83203125" style="2" customWidth="1"/>
    <col min="14506" max="14515" width="9" style="2" customWidth="1"/>
    <col min="14516" max="14516" width="11" style="2" customWidth="1"/>
    <col min="14517" max="14517" width="6.6640625" style="2" customWidth="1"/>
    <col min="14518" max="14518" width="11.1640625" style="2" customWidth="1"/>
    <col min="14519" max="14519" width="9.6640625" style="2" customWidth="1"/>
    <col min="14520" max="14520" width="10.1640625" style="2" customWidth="1"/>
    <col min="14521" max="14524" width="11.33203125" style="2" customWidth="1"/>
    <col min="14525" max="14525" width="12.33203125" style="2" customWidth="1"/>
    <col min="14526" max="14526" width="10.1640625" style="2" bestFit="1" customWidth="1"/>
    <col min="14527" max="14759" width="9" style="2"/>
    <col min="14760" max="14760" width="6.6640625" style="2" customWidth="1"/>
    <col min="14761" max="14761" width="45.83203125" style="2" customWidth="1"/>
    <col min="14762" max="14771" width="9" style="2" customWidth="1"/>
    <col min="14772" max="14772" width="11" style="2" customWidth="1"/>
    <col min="14773" max="14773" width="6.6640625" style="2" customWidth="1"/>
    <col min="14774" max="14774" width="11.1640625" style="2" customWidth="1"/>
    <col min="14775" max="14775" width="9.6640625" style="2" customWidth="1"/>
    <col min="14776" max="14776" width="10.1640625" style="2" customWidth="1"/>
    <col min="14777" max="14780" width="11.33203125" style="2" customWidth="1"/>
    <col min="14781" max="14781" width="12.33203125" style="2" customWidth="1"/>
    <col min="14782" max="14782" width="10.1640625" style="2" bestFit="1" customWidth="1"/>
    <col min="14783" max="15015" width="9" style="2"/>
    <col min="15016" max="15016" width="6.6640625" style="2" customWidth="1"/>
    <col min="15017" max="15017" width="45.83203125" style="2" customWidth="1"/>
    <col min="15018" max="15027" width="9" style="2" customWidth="1"/>
    <col min="15028" max="15028" width="11" style="2" customWidth="1"/>
    <col min="15029" max="15029" width="6.6640625" style="2" customWidth="1"/>
    <col min="15030" max="15030" width="11.1640625" style="2" customWidth="1"/>
    <col min="15031" max="15031" width="9.6640625" style="2" customWidth="1"/>
    <col min="15032" max="15032" width="10.1640625" style="2" customWidth="1"/>
    <col min="15033" max="15036" width="11.33203125" style="2" customWidth="1"/>
    <col min="15037" max="15037" width="12.33203125" style="2" customWidth="1"/>
    <col min="15038" max="15038" width="10.1640625" style="2" bestFit="1" customWidth="1"/>
    <col min="15039" max="15271" width="9" style="2"/>
    <col min="15272" max="15272" width="6.6640625" style="2" customWidth="1"/>
    <col min="15273" max="15273" width="45.83203125" style="2" customWidth="1"/>
    <col min="15274" max="15283" width="9" style="2" customWidth="1"/>
    <col min="15284" max="15284" width="11" style="2" customWidth="1"/>
    <col min="15285" max="15285" width="6.6640625" style="2" customWidth="1"/>
    <col min="15286" max="15286" width="11.1640625" style="2" customWidth="1"/>
    <col min="15287" max="15287" width="9.6640625" style="2" customWidth="1"/>
    <col min="15288" max="15288" width="10.1640625" style="2" customWidth="1"/>
    <col min="15289" max="15292" width="11.33203125" style="2" customWidth="1"/>
    <col min="15293" max="15293" width="12.33203125" style="2" customWidth="1"/>
    <col min="15294" max="15294" width="10.1640625" style="2" bestFit="1" customWidth="1"/>
    <col min="15295" max="15527" width="9" style="2"/>
    <col min="15528" max="15528" width="6.6640625" style="2" customWidth="1"/>
    <col min="15529" max="15529" width="45.83203125" style="2" customWidth="1"/>
    <col min="15530" max="15539" width="9" style="2" customWidth="1"/>
    <col min="15540" max="15540" width="11" style="2" customWidth="1"/>
    <col min="15541" max="15541" width="6.6640625" style="2" customWidth="1"/>
    <col min="15542" max="15542" width="11.1640625" style="2" customWidth="1"/>
    <col min="15543" max="15543" width="9.6640625" style="2" customWidth="1"/>
    <col min="15544" max="15544" width="10.1640625" style="2" customWidth="1"/>
    <col min="15545" max="15548" width="11.33203125" style="2" customWidth="1"/>
    <col min="15549" max="15549" width="12.33203125" style="2" customWidth="1"/>
    <col min="15550" max="15550" width="10.1640625" style="2" bestFit="1" customWidth="1"/>
    <col min="15551" max="15783" width="9" style="2"/>
    <col min="15784" max="15784" width="6.6640625" style="2" customWidth="1"/>
    <col min="15785" max="15785" width="45.83203125" style="2" customWidth="1"/>
    <col min="15786" max="15795" width="9" style="2" customWidth="1"/>
    <col min="15796" max="15796" width="11" style="2" customWidth="1"/>
    <col min="15797" max="15797" width="6.6640625" style="2" customWidth="1"/>
    <col min="15798" max="15798" width="11.1640625" style="2" customWidth="1"/>
    <col min="15799" max="15799" width="9.6640625" style="2" customWidth="1"/>
    <col min="15800" max="15800" width="10.1640625" style="2" customWidth="1"/>
    <col min="15801" max="15804" width="11.33203125" style="2" customWidth="1"/>
    <col min="15805" max="15805" width="12.33203125" style="2" customWidth="1"/>
    <col min="15806" max="15806" width="10.1640625" style="2" bestFit="1" customWidth="1"/>
    <col min="15807" max="16384" width="9" style="2"/>
  </cols>
  <sheetData>
    <row r="1" spans="1:23" s="4" customFormat="1" ht="33" customHeight="1">
      <c r="A1" s="156"/>
      <c r="B1" s="156" t="s">
        <v>1083</v>
      </c>
      <c r="C1" s="156"/>
      <c r="D1" s="156"/>
      <c r="E1" s="156"/>
      <c r="F1" s="156"/>
      <c r="G1" s="156"/>
      <c r="H1" s="214" t="s">
        <v>216</v>
      </c>
      <c r="I1" s="214"/>
      <c r="J1" s="214"/>
      <c r="K1" s="214"/>
      <c r="L1" s="214"/>
      <c r="M1" s="157"/>
      <c r="N1" s="157"/>
      <c r="O1" s="157"/>
      <c r="P1" s="122"/>
      <c r="Q1" s="122"/>
      <c r="R1" s="122"/>
      <c r="S1" s="122"/>
      <c r="T1" s="122"/>
      <c r="U1" s="122"/>
      <c r="V1" s="122"/>
      <c r="W1" s="122"/>
    </row>
    <row r="2" spans="1:23" s="3" customFormat="1" ht="48">
      <c r="A2" s="158"/>
      <c r="B2" s="159"/>
      <c r="C2" s="121" t="s">
        <v>1</v>
      </c>
      <c r="D2" s="160" t="s">
        <v>1076</v>
      </c>
      <c r="E2" s="121" t="s">
        <v>4</v>
      </c>
      <c r="F2" s="121" t="s">
        <v>1</v>
      </c>
      <c r="G2" s="121" t="s">
        <v>4</v>
      </c>
      <c r="H2" s="161" t="s">
        <v>1</v>
      </c>
      <c r="I2" s="161" t="s">
        <v>4</v>
      </c>
      <c r="J2" s="161" t="s">
        <v>1</v>
      </c>
      <c r="K2" s="162" t="s">
        <v>189</v>
      </c>
      <c r="L2" s="161" t="s">
        <v>4</v>
      </c>
      <c r="M2" s="161" t="s">
        <v>1</v>
      </c>
      <c r="N2" s="162" t="s">
        <v>189</v>
      </c>
      <c r="O2" s="161" t="s">
        <v>4</v>
      </c>
      <c r="P2" s="161" t="s">
        <v>1</v>
      </c>
      <c r="Q2" s="162" t="s">
        <v>1077</v>
      </c>
      <c r="R2" s="161" t="s">
        <v>4</v>
      </c>
      <c r="S2" s="107"/>
      <c r="T2" s="107"/>
      <c r="U2" s="107"/>
      <c r="V2" s="107"/>
      <c r="W2" s="160" t="s">
        <v>1082</v>
      </c>
    </row>
    <row r="3" spans="1:23" s="28" customFormat="1">
      <c r="A3" s="163">
        <v>1</v>
      </c>
      <c r="B3" s="164">
        <v>2</v>
      </c>
      <c r="C3" s="164">
        <v>3</v>
      </c>
      <c r="D3" s="164">
        <v>4</v>
      </c>
      <c r="E3" s="164">
        <v>5</v>
      </c>
      <c r="F3" s="164">
        <v>6</v>
      </c>
      <c r="G3" s="164">
        <v>7</v>
      </c>
      <c r="H3" s="165">
        <v>8</v>
      </c>
      <c r="I3" s="165">
        <v>9</v>
      </c>
      <c r="J3" s="165">
        <v>10</v>
      </c>
      <c r="K3" s="165">
        <v>11</v>
      </c>
      <c r="L3" s="165">
        <v>12</v>
      </c>
      <c r="M3" s="165">
        <v>8</v>
      </c>
      <c r="N3" s="165">
        <v>9</v>
      </c>
      <c r="O3" s="165">
        <v>10</v>
      </c>
      <c r="P3" s="97"/>
      <c r="Q3" s="97">
        <v>5</v>
      </c>
      <c r="R3" s="97"/>
      <c r="S3" s="97"/>
      <c r="T3" s="97"/>
      <c r="U3" s="97"/>
      <c r="V3" s="97"/>
      <c r="W3" s="97">
        <v>6</v>
      </c>
    </row>
    <row r="4" spans="1:23" s="29" customFormat="1" ht="21.75" customHeight="1">
      <c r="A4" s="166"/>
      <c r="B4" s="167" t="s">
        <v>13</v>
      </c>
      <c r="C4" s="168">
        <f>C5+C11+C15+C16+C17+C18+C19+C20+C21+C87</f>
        <v>20995872</v>
      </c>
      <c r="D4" s="168"/>
      <c r="E4" s="168">
        <f t="shared" ref="E4" si="0">E5+E11+E15+E16+E17+E18+E19+E20+E21+E87</f>
        <v>270192107.95000005</v>
      </c>
      <c r="F4" s="168">
        <f>F5+F11+F15+F16+F17+F18+F19+F20+F21+F87</f>
        <v>11947142</v>
      </c>
      <c r="G4" s="168" t="e">
        <f>G5+G11+G15+G16+G17+G18+G19+G20+G21+G87+#REF!</f>
        <v>#REF!</v>
      </c>
      <c r="H4" s="169">
        <f>H5+H11+H15+H16+H17+H18+H19+H20+H21+H87</f>
        <v>9046200</v>
      </c>
      <c r="I4" s="169">
        <f t="shared" ref="I4" si="1">I5+I11+I15+I16+I17+I18+I19+I20+I21+I87</f>
        <v>112237771.33</v>
      </c>
      <c r="J4" s="169">
        <f>J5+J11+J15+J16+J17+J18+J19+J20+J21+J87</f>
        <v>9046200</v>
      </c>
      <c r="K4" s="170">
        <v>-0.141067</v>
      </c>
      <c r="L4" s="169">
        <f t="shared" ref="L4" si="2">L5+L11+L15+L16+L17+L18+L19+L20+L21+L87</f>
        <v>96406429.199999988</v>
      </c>
      <c r="M4" s="169">
        <f>M5+M11+M15+M16+M17+M18+M19+M20+M21+M87</f>
        <v>8231009</v>
      </c>
      <c r="N4" s="170"/>
      <c r="O4" s="169">
        <f t="shared" ref="O4" si="3">O5+O11+O15+O16+O17+O18+O19+O20+O21+O87</f>
        <v>104303543.92</v>
      </c>
      <c r="P4" s="171">
        <f>P5+P11+P15+P16+P17+P18+P19+P20+P21+P87</f>
        <v>6998632</v>
      </c>
      <c r="Q4" s="110"/>
      <c r="R4" s="171">
        <f>R5+R11+R15+R16+R17+R18+R19+R20+R21+R87</f>
        <v>94084033.913333312</v>
      </c>
      <c r="S4" s="106">
        <f>R4+171292717</f>
        <v>265376750.9133333</v>
      </c>
      <c r="T4" s="106">
        <f>T5+T87</f>
        <v>4019836.0000000014</v>
      </c>
      <c r="U4" s="103">
        <f>R4/4</f>
        <v>23521008.478333328</v>
      </c>
      <c r="V4" s="98"/>
      <c r="W4" s="98"/>
    </row>
    <row r="5" spans="1:23" ht="17.25" customHeight="1">
      <c r="A5" s="172" t="s">
        <v>14</v>
      </c>
      <c r="B5" s="173"/>
      <c r="C5" s="99">
        <f>SUM(C6:C10)</f>
        <v>7056491</v>
      </c>
      <c r="D5" s="99"/>
      <c r="E5" s="99">
        <f t="shared" ref="E5:J5" si="4">SUM(E6:E10)</f>
        <v>165784509</v>
      </c>
      <c r="F5" s="99">
        <f t="shared" si="4"/>
        <v>4162344</v>
      </c>
      <c r="G5" s="99">
        <f t="shared" si="4"/>
        <v>97048341.400000006</v>
      </c>
      <c r="H5" s="174">
        <f t="shared" si="4"/>
        <v>2894147</v>
      </c>
      <c r="I5" s="174">
        <f t="shared" si="4"/>
        <v>67994520</v>
      </c>
      <c r="J5" s="174">
        <f t="shared" si="4"/>
        <v>2894147</v>
      </c>
      <c r="K5" s="174"/>
      <c r="L5" s="174">
        <f>SUM(L6:L10)</f>
        <v>58388821.480000004</v>
      </c>
      <c r="M5" s="174">
        <f t="shared" ref="M5" si="5">SUM(M6:M10)</f>
        <v>2669849</v>
      </c>
      <c r="N5" s="174"/>
      <c r="O5" s="174">
        <f>SUM(O6:O10)</f>
        <v>64044713</v>
      </c>
      <c r="P5" s="99">
        <f>C5/3</f>
        <v>2352163.6666666665</v>
      </c>
      <c r="Q5" s="98"/>
      <c r="R5" s="106">
        <f>SUM(R6:R10)</f>
        <v>57613666.666666664</v>
      </c>
      <c r="S5" s="98"/>
      <c r="T5" s="105">
        <f>SUM(T6:T20)</f>
        <v>3783844.6666666679</v>
      </c>
      <c r="U5" s="103">
        <f>T5+T87</f>
        <v>4019836.0000000014</v>
      </c>
      <c r="V5" s="103">
        <f>T5+T87</f>
        <v>4019836.0000000014</v>
      </c>
      <c r="W5" s="98"/>
    </row>
    <row r="6" spans="1:23" ht="30.6" customHeight="1">
      <c r="A6" s="175" t="s">
        <v>97</v>
      </c>
      <c r="B6" s="176" t="s">
        <v>98</v>
      </c>
      <c r="C6" s="100">
        <v>5840263</v>
      </c>
      <c r="D6" s="177">
        <v>23.5</v>
      </c>
      <c r="E6" s="100">
        <f>D6*C6</f>
        <v>137246180.5</v>
      </c>
      <c r="F6" s="100">
        <v>3497818</v>
      </c>
      <c r="G6" s="100">
        <v>81596860.200000003</v>
      </c>
      <c r="H6" s="178">
        <f>+C6-F6</f>
        <v>2342445</v>
      </c>
      <c r="I6" s="178">
        <f>+H6*D6</f>
        <v>55047457.5</v>
      </c>
      <c r="J6" s="178">
        <f>+H6</f>
        <v>2342445</v>
      </c>
      <c r="K6" s="179">
        <f>ROUND(D6*(1+K$4),2)</f>
        <v>20.18</v>
      </c>
      <c r="L6" s="178">
        <f>K6*J6</f>
        <v>47270540.100000001</v>
      </c>
      <c r="M6" s="178">
        <v>2192107</v>
      </c>
      <c r="N6" s="179">
        <v>24</v>
      </c>
      <c r="O6" s="178">
        <f>N6*M6</f>
        <v>52610568</v>
      </c>
      <c r="P6" s="100">
        <f>C6/3</f>
        <v>1946754.3333333333</v>
      </c>
      <c r="Q6" s="104">
        <v>24.5</v>
      </c>
      <c r="R6" s="100">
        <f>P6*Q6</f>
        <v>47695481.166666664</v>
      </c>
      <c r="S6" s="108">
        <f>P6*D6</f>
        <v>45748726.833333328</v>
      </c>
      <c r="T6" s="103">
        <f>R6-S6</f>
        <v>1946754.3333333358</v>
      </c>
      <c r="U6" s="98"/>
      <c r="V6" s="98"/>
      <c r="W6" s="177">
        <f>Q6-D6</f>
        <v>1</v>
      </c>
    </row>
    <row r="7" spans="1:23" ht="51">
      <c r="A7" s="175" t="s">
        <v>99</v>
      </c>
      <c r="B7" s="176" t="s">
        <v>100</v>
      </c>
      <c r="C7" s="100">
        <v>977986</v>
      </c>
      <c r="D7" s="177">
        <v>23.5</v>
      </c>
      <c r="E7" s="100">
        <f>D7*C7</f>
        <v>22982671</v>
      </c>
      <c r="F7" s="100">
        <v>521193</v>
      </c>
      <c r="G7" s="100">
        <v>12133118.199999999</v>
      </c>
      <c r="H7" s="178">
        <f t="shared" ref="H7:H10" si="6">+C7-F7</f>
        <v>456793</v>
      </c>
      <c r="I7" s="178">
        <f t="shared" ref="I7:I10" si="7">+H7*D7</f>
        <v>10734635.5</v>
      </c>
      <c r="J7" s="178">
        <f t="shared" ref="J7:J70" si="8">+H7</f>
        <v>456793</v>
      </c>
      <c r="K7" s="179">
        <f t="shared" ref="K7:K10" si="9">ROUND(D7*(1+K$4),2)</f>
        <v>20.18</v>
      </c>
      <c r="L7" s="178">
        <f>K7*J7</f>
        <v>9218082.7400000002</v>
      </c>
      <c r="M7" s="178">
        <v>390507</v>
      </c>
      <c r="N7" s="179">
        <v>24</v>
      </c>
      <c r="O7" s="178">
        <f>N7*M7</f>
        <v>9372168</v>
      </c>
      <c r="P7" s="100">
        <f t="shared" ref="P7:P10" si="10">C7/3</f>
        <v>325995.33333333331</v>
      </c>
      <c r="Q7" s="104">
        <v>24.5</v>
      </c>
      <c r="R7" s="100">
        <f t="shared" ref="R7:R20" si="11">P7*Q7</f>
        <v>7986885.666666666</v>
      </c>
      <c r="S7" s="108">
        <f t="shared" ref="S7:S70" si="12">P7*D7</f>
        <v>7660890.333333333</v>
      </c>
      <c r="T7" s="103">
        <f t="shared" ref="T7:T20" si="13">R7-S7</f>
        <v>325995.33333333302</v>
      </c>
      <c r="U7" s="98"/>
      <c r="V7" s="98"/>
      <c r="W7" s="177">
        <f t="shared" ref="W7:W70" si="14">Q7-D7</f>
        <v>1</v>
      </c>
    </row>
    <row r="8" spans="1:23" ht="38.25">
      <c r="A8" s="175" t="s">
        <v>101</v>
      </c>
      <c r="B8" s="176" t="s">
        <v>102</v>
      </c>
      <c r="C8" s="100">
        <v>152183</v>
      </c>
      <c r="D8" s="177">
        <v>23.5</v>
      </c>
      <c r="E8" s="100">
        <f>D8*C8</f>
        <v>3576300.5</v>
      </c>
      <c r="F8" s="100">
        <v>93143</v>
      </c>
      <c r="G8" s="100">
        <v>2173622</v>
      </c>
      <c r="H8" s="178">
        <f t="shared" si="6"/>
        <v>59040</v>
      </c>
      <c r="I8" s="178">
        <f t="shared" si="7"/>
        <v>1387440</v>
      </c>
      <c r="J8" s="178">
        <f t="shared" si="8"/>
        <v>59040</v>
      </c>
      <c r="K8" s="179">
        <f t="shared" si="9"/>
        <v>20.18</v>
      </c>
      <c r="L8" s="178">
        <f>K8*J8</f>
        <v>1191427.2</v>
      </c>
      <c r="M8" s="178">
        <v>55572</v>
      </c>
      <c r="N8" s="179">
        <v>24</v>
      </c>
      <c r="O8" s="178">
        <f>N8*M8</f>
        <v>1333728</v>
      </c>
      <c r="P8" s="100">
        <f t="shared" si="10"/>
        <v>50727.666666666664</v>
      </c>
      <c r="Q8" s="104">
        <v>24.5</v>
      </c>
      <c r="R8" s="100">
        <f t="shared" si="11"/>
        <v>1242827.8333333333</v>
      </c>
      <c r="S8" s="108">
        <f t="shared" si="12"/>
        <v>1192100.1666666665</v>
      </c>
      <c r="T8" s="103">
        <f t="shared" si="13"/>
        <v>50727.666666666744</v>
      </c>
      <c r="U8" s="98"/>
      <c r="V8" s="98"/>
      <c r="W8" s="177">
        <f t="shared" si="14"/>
        <v>1</v>
      </c>
    </row>
    <row r="9" spans="1:23" ht="25.5">
      <c r="A9" s="175" t="s">
        <v>103</v>
      </c>
      <c r="B9" s="176" t="s">
        <v>104</v>
      </c>
      <c r="C9" s="100">
        <v>42384</v>
      </c>
      <c r="D9" s="177">
        <v>23</v>
      </c>
      <c r="E9" s="100">
        <f>D9*C9</f>
        <v>974832</v>
      </c>
      <c r="F9" s="100">
        <v>26944</v>
      </c>
      <c r="G9" s="100">
        <v>615269</v>
      </c>
      <c r="H9" s="178">
        <f t="shared" si="6"/>
        <v>15440</v>
      </c>
      <c r="I9" s="178">
        <f t="shared" si="7"/>
        <v>355120</v>
      </c>
      <c r="J9" s="178">
        <f t="shared" si="8"/>
        <v>15440</v>
      </c>
      <c r="K9" s="179">
        <f t="shared" si="9"/>
        <v>19.760000000000002</v>
      </c>
      <c r="L9" s="178">
        <f>K9*J9</f>
        <v>305094.40000000002</v>
      </c>
      <c r="M9" s="178">
        <v>14535</v>
      </c>
      <c r="N9" s="179">
        <v>23</v>
      </c>
      <c r="O9" s="178">
        <f>N9*M9</f>
        <v>334305</v>
      </c>
      <c r="P9" s="100">
        <f t="shared" si="10"/>
        <v>14128</v>
      </c>
      <c r="Q9" s="104">
        <v>24</v>
      </c>
      <c r="R9" s="100">
        <f t="shared" si="11"/>
        <v>339072</v>
      </c>
      <c r="S9" s="108">
        <f t="shared" si="12"/>
        <v>324944</v>
      </c>
      <c r="T9" s="103">
        <f t="shared" si="13"/>
        <v>14128</v>
      </c>
      <c r="U9" s="98"/>
      <c r="V9" s="98"/>
      <c r="W9" s="177">
        <f t="shared" si="14"/>
        <v>1</v>
      </c>
    </row>
    <row r="10" spans="1:23" ht="25.5">
      <c r="A10" s="175" t="s">
        <v>105</v>
      </c>
      <c r="B10" s="176" t="s">
        <v>15</v>
      </c>
      <c r="C10" s="100">
        <v>43675</v>
      </c>
      <c r="D10" s="177">
        <v>23</v>
      </c>
      <c r="E10" s="100">
        <f>D10*C10</f>
        <v>1004525</v>
      </c>
      <c r="F10" s="100">
        <v>23246</v>
      </c>
      <c r="G10" s="100">
        <v>529472</v>
      </c>
      <c r="H10" s="178">
        <f t="shared" si="6"/>
        <v>20429</v>
      </c>
      <c r="I10" s="178">
        <f t="shared" si="7"/>
        <v>469867</v>
      </c>
      <c r="J10" s="178">
        <f t="shared" si="8"/>
        <v>20429</v>
      </c>
      <c r="K10" s="179">
        <f t="shared" si="9"/>
        <v>19.760000000000002</v>
      </c>
      <c r="L10" s="178">
        <f>K10*J10</f>
        <v>403677.04000000004</v>
      </c>
      <c r="M10" s="178">
        <v>17128</v>
      </c>
      <c r="N10" s="179">
        <v>23</v>
      </c>
      <c r="O10" s="178">
        <f>N10*M10</f>
        <v>393944</v>
      </c>
      <c r="P10" s="100">
        <f t="shared" si="10"/>
        <v>14558.333333333334</v>
      </c>
      <c r="Q10" s="104">
        <v>24</v>
      </c>
      <c r="R10" s="100">
        <f t="shared" si="11"/>
        <v>349400</v>
      </c>
      <c r="S10" s="108">
        <f t="shared" si="12"/>
        <v>334841.66666666669</v>
      </c>
      <c r="T10" s="103">
        <f t="shared" si="13"/>
        <v>14558.333333333314</v>
      </c>
      <c r="U10" s="98"/>
      <c r="V10" s="98"/>
      <c r="W10" s="177">
        <f t="shared" si="14"/>
        <v>1</v>
      </c>
    </row>
    <row r="11" spans="1:23" ht="17.25" customHeight="1">
      <c r="A11" s="172" t="s">
        <v>16</v>
      </c>
      <c r="B11" s="173"/>
      <c r="C11" s="99">
        <f>SUM(C12:C14)</f>
        <v>3200020</v>
      </c>
      <c r="D11" s="180"/>
      <c r="E11" s="99">
        <f>SUM(E12:E14)</f>
        <v>35200220</v>
      </c>
      <c r="F11" s="99">
        <f t="shared" ref="F11:G11" si="15">SUM(F12:F14)</f>
        <v>1846817</v>
      </c>
      <c r="G11" s="99">
        <f t="shared" si="15"/>
        <v>19961587</v>
      </c>
      <c r="H11" s="174">
        <f>SUM(H12:H14)</f>
        <v>1353203</v>
      </c>
      <c r="I11" s="174">
        <f>SUM(I12:I14)</f>
        <v>14885233</v>
      </c>
      <c r="J11" s="174">
        <f>SUM(J12:J14)</f>
        <v>1353203</v>
      </c>
      <c r="K11" s="181"/>
      <c r="L11" s="174">
        <f>SUM(L12:L14)</f>
        <v>12787768.35</v>
      </c>
      <c r="M11" s="174">
        <f>SUM(M12:M14)</f>
        <v>1211090</v>
      </c>
      <c r="N11" s="181"/>
      <c r="O11" s="174">
        <f>SUM(O12:O14)</f>
        <v>13321990</v>
      </c>
      <c r="P11" s="105">
        <f>SUM(P12:P14)</f>
        <v>1066673.3333333335</v>
      </c>
      <c r="Q11" s="104"/>
      <c r="R11" s="182">
        <f>SUM(R12:R14)</f>
        <v>12800080</v>
      </c>
      <c r="S11" s="108"/>
      <c r="T11" s="103"/>
      <c r="U11" s="98"/>
      <c r="V11" s="98"/>
      <c r="W11" s="177">
        <f t="shared" si="14"/>
        <v>0</v>
      </c>
    </row>
    <row r="12" spans="1:23" ht="38.25">
      <c r="A12" s="175" t="s">
        <v>106</v>
      </c>
      <c r="B12" s="176" t="s">
        <v>107</v>
      </c>
      <c r="C12" s="100">
        <v>2346229</v>
      </c>
      <c r="D12" s="177">
        <v>11</v>
      </c>
      <c r="E12" s="100">
        <f t="shared" ref="E12:E20" si="16">D12*C12</f>
        <v>25808519</v>
      </c>
      <c r="F12" s="100">
        <v>1387334</v>
      </c>
      <c r="G12" s="100">
        <v>15007901.5</v>
      </c>
      <c r="H12" s="178">
        <f t="shared" ref="H12:H20" si="17">+C12-F12</f>
        <v>958895</v>
      </c>
      <c r="I12" s="178">
        <f t="shared" ref="I12:I20" si="18">+H12*D12</f>
        <v>10547845</v>
      </c>
      <c r="J12" s="178">
        <f t="shared" si="8"/>
        <v>958895</v>
      </c>
      <c r="K12" s="179">
        <f t="shared" ref="K12:K20" si="19">ROUND(D12*(1+K$4),2)</f>
        <v>9.4499999999999993</v>
      </c>
      <c r="L12" s="178">
        <f t="shared" ref="L12:L15" si="20">K12*J12</f>
        <v>9061557.75</v>
      </c>
      <c r="M12" s="178">
        <v>874362</v>
      </c>
      <c r="N12" s="179">
        <v>11</v>
      </c>
      <c r="O12" s="178">
        <f t="shared" ref="O12:O15" si="21">N12*M12</f>
        <v>9617982</v>
      </c>
      <c r="P12" s="100">
        <f>C12/3</f>
        <v>782076.33333333337</v>
      </c>
      <c r="Q12" s="104">
        <v>12</v>
      </c>
      <c r="R12" s="100">
        <f t="shared" si="11"/>
        <v>9384916</v>
      </c>
      <c r="S12" s="108">
        <f t="shared" si="12"/>
        <v>8602839.6666666679</v>
      </c>
      <c r="T12" s="103">
        <f t="shared" si="13"/>
        <v>782076.33333333209</v>
      </c>
      <c r="U12" s="98"/>
      <c r="V12" s="98"/>
      <c r="W12" s="177">
        <f t="shared" si="14"/>
        <v>1</v>
      </c>
    </row>
    <row r="13" spans="1:23" ht="51">
      <c r="A13" s="175" t="s">
        <v>108</v>
      </c>
      <c r="B13" s="176" t="s">
        <v>109</v>
      </c>
      <c r="C13" s="100">
        <v>714681</v>
      </c>
      <c r="D13" s="177">
        <v>11</v>
      </c>
      <c r="E13" s="100">
        <f t="shared" si="16"/>
        <v>7861491</v>
      </c>
      <c r="F13" s="100">
        <v>373905</v>
      </c>
      <c r="G13" s="100">
        <v>4026519</v>
      </c>
      <c r="H13" s="178">
        <f t="shared" si="17"/>
        <v>340776</v>
      </c>
      <c r="I13" s="178">
        <f t="shared" si="18"/>
        <v>3748536</v>
      </c>
      <c r="J13" s="178">
        <f t="shared" si="8"/>
        <v>340776</v>
      </c>
      <c r="K13" s="179">
        <f t="shared" si="19"/>
        <v>9.4499999999999993</v>
      </c>
      <c r="L13" s="178">
        <f t="shared" si="20"/>
        <v>3220333.1999999997</v>
      </c>
      <c r="M13" s="178">
        <v>286201</v>
      </c>
      <c r="N13" s="179">
        <v>11</v>
      </c>
      <c r="O13" s="178">
        <f t="shared" si="21"/>
        <v>3148211</v>
      </c>
      <c r="P13" s="100">
        <f t="shared" ref="P13:P76" si="22">C13/3</f>
        <v>238227</v>
      </c>
      <c r="Q13" s="104">
        <v>12</v>
      </c>
      <c r="R13" s="100">
        <f t="shared" si="11"/>
        <v>2858724</v>
      </c>
      <c r="S13" s="108">
        <f t="shared" si="12"/>
        <v>2620497</v>
      </c>
      <c r="T13" s="103">
        <f t="shared" si="13"/>
        <v>238227</v>
      </c>
      <c r="U13" s="98"/>
      <c r="V13" s="98"/>
      <c r="W13" s="177">
        <f t="shared" si="14"/>
        <v>1</v>
      </c>
    </row>
    <row r="14" spans="1:23" ht="38.25">
      <c r="A14" s="175" t="s">
        <v>110</v>
      </c>
      <c r="B14" s="176" t="s">
        <v>111</v>
      </c>
      <c r="C14" s="100">
        <v>139110</v>
      </c>
      <c r="D14" s="177">
        <v>11</v>
      </c>
      <c r="E14" s="100">
        <f t="shared" si="16"/>
        <v>1530210</v>
      </c>
      <c r="F14" s="100">
        <v>85578</v>
      </c>
      <c r="G14" s="100">
        <v>927166.5</v>
      </c>
      <c r="H14" s="178">
        <f t="shared" si="17"/>
        <v>53532</v>
      </c>
      <c r="I14" s="178">
        <f t="shared" si="18"/>
        <v>588852</v>
      </c>
      <c r="J14" s="178">
        <f t="shared" si="8"/>
        <v>53532</v>
      </c>
      <c r="K14" s="179">
        <f t="shared" si="19"/>
        <v>9.4499999999999993</v>
      </c>
      <c r="L14" s="178">
        <f t="shared" si="20"/>
        <v>505877.39999999997</v>
      </c>
      <c r="M14" s="178">
        <v>50527</v>
      </c>
      <c r="N14" s="179">
        <v>11</v>
      </c>
      <c r="O14" s="178">
        <f t="shared" si="21"/>
        <v>555797</v>
      </c>
      <c r="P14" s="100">
        <f t="shared" si="22"/>
        <v>46370</v>
      </c>
      <c r="Q14" s="104">
        <v>12</v>
      </c>
      <c r="R14" s="100">
        <f t="shared" si="11"/>
        <v>556440</v>
      </c>
      <c r="S14" s="108">
        <f t="shared" si="12"/>
        <v>510070</v>
      </c>
      <c r="T14" s="103">
        <f t="shared" si="13"/>
        <v>46370</v>
      </c>
      <c r="U14" s="98"/>
      <c r="V14" s="98"/>
      <c r="W14" s="177">
        <f t="shared" si="14"/>
        <v>1</v>
      </c>
    </row>
    <row r="15" spans="1:23" s="30" customFormat="1" ht="38.25">
      <c r="A15" s="172" t="s">
        <v>112</v>
      </c>
      <c r="B15" s="173" t="s">
        <v>17</v>
      </c>
      <c r="C15" s="183">
        <v>47838</v>
      </c>
      <c r="D15" s="184">
        <v>13</v>
      </c>
      <c r="E15" s="183">
        <f t="shared" si="16"/>
        <v>621894</v>
      </c>
      <c r="F15" s="183">
        <v>26305</v>
      </c>
      <c r="G15" s="183">
        <v>342016</v>
      </c>
      <c r="H15" s="185">
        <f t="shared" si="17"/>
        <v>21533</v>
      </c>
      <c r="I15" s="185">
        <f t="shared" si="18"/>
        <v>279929</v>
      </c>
      <c r="J15" s="185">
        <f t="shared" si="8"/>
        <v>21533</v>
      </c>
      <c r="K15" s="186">
        <f t="shared" si="19"/>
        <v>11.17</v>
      </c>
      <c r="L15" s="185">
        <f t="shared" si="20"/>
        <v>240523.61</v>
      </c>
      <c r="M15" s="185">
        <v>19117</v>
      </c>
      <c r="N15" s="186">
        <v>13</v>
      </c>
      <c r="O15" s="185">
        <f t="shared" si="21"/>
        <v>248521</v>
      </c>
      <c r="P15" s="183">
        <f t="shared" si="22"/>
        <v>15946</v>
      </c>
      <c r="Q15" s="104">
        <v>14</v>
      </c>
      <c r="R15" s="183">
        <f t="shared" si="11"/>
        <v>223244</v>
      </c>
      <c r="S15" s="108">
        <f t="shared" si="12"/>
        <v>207298</v>
      </c>
      <c r="T15" s="103">
        <f t="shared" si="13"/>
        <v>15946</v>
      </c>
      <c r="U15" s="101"/>
      <c r="V15" s="101"/>
      <c r="W15" s="177">
        <f t="shared" si="14"/>
        <v>1</v>
      </c>
    </row>
    <row r="16" spans="1:23" s="30" customFormat="1" ht="25.5">
      <c r="A16" s="172" t="s">
        <v>113</v>
      </c>
      <c r="B16" s="173" t="s">
        <v>114</v>
      </c>
      <c r="C16" s="183">
        <v>306377</v>
      </c>
      <c r="D16" s="184">
        <v>13</v>
      </c>
      <c r="E16" s="183">
        <f>D16*C16</f>
        <v>3982901</v>
      </c>
      <c r="F16" s="183">
        <v>178204</v>
      </c>
      <c r="G16" s="183">
        <v>2316678</v>
      </c>
      <c r="H16" s="185">
        <f t="shared" si="17"/>
        <v>128173</v>
      </c>
      <c r="I16" s="185">
        <f t="shared" si="18"/>
        <v>1666249</v>
      </c>
      <c r="J16" s="185">
        <f t="shared" si="8"/>
        <v>128173</v>
      </c>
      <c r="K16" s="186">
        <f t="shared" si="19"/>
        <v>11.17</v>
      </c>
      <c r="L16" s="185">
        <f>K16*J16</f>
        <v>1431692.41</v>
      </c>
      <c r="M16" s="185">
        <v>115484</v>
      </c>
      <c r="N16" s="186">
        <v>13</v>
      </c>
      <c r="O16" s="185">
        <f>N16*M16</f>
        <v>1501292</v>
      </c>
      <c r="P16" s="183">
        <f t="shared" si="22"/>
        <v>102125.66666666667</v>
      </c>
      <c r="Q16" s="104">
        <v>14</v>
      </c>
      <c r="R16" s="183">
        <f t="shared" si="11"/>
        <v>1429759.3333333335</v>
      </c>
      <c r="S16" s="108">
        <f t="shared" si="12"/>
        <v>1327633.6666666667</v>
      </c>
      <c r="T16" s="103">
        <f t="shared" si="13"/>
        <v>102125.66666666674</v>
      </c>
      <c r="U16" s="101"/>
      <c r="V16" s="101"/>
      <c r="W16" s="177">
        <f t="shared" si="14"/>
        <v>1</v>
      </c>
    </row>
    <row r="17" spans="1:23" s="30" customFormat="1" ht="25.5">
      <c r="A17" s="172" t="s">
        <v>115</v>
      </c>
      <c r="B17" s="173" t="s">
        <v>18</v>
      </c>
      <c r="C17" s="183">
        <v>189</v>
      </c>
      <c r="D17" s="184">
        <v>12</v>
      </c>
      <c r="E17" s="183">
        <f t="shared" si="16"/>
        <v>2268</v>
      </c>
      <c r="F17" s="183">
        <v>92</v>
      </c>
      <c r="G17" s="183">
        <v>1104</v>
      </c>
      <c r="H17" s="185">
        <f t="shared" si="17"/>
        <v>97</v>
      </c>
      <c r="I17" s="185">
        <f t="shared" si="18"/>
        <v>1164</v>
      </c>
      <c r="J17" s="185">
        <f t="shared" si="8"/>
        <v>97</v>
      </c>
      <c r="K17" s="186">
        <f t="shared" si="19"/>
        <v>10.31</v>
      </c>
      <c r="L17" s="185">
        <f t="shared" ref="L17:L20" si="23">K17*J17</f>
        <v>1000.07</v>
      </c>
      <c r="M17" s="185">
        <v>84</v>
      </c>
      <c r="N17" s="186">
        <v>12</v>
      </c>
      <c r="O17" s="185">
        <f t="shared" ref="O17:O20" si="24">N17*M17</f>
        <v>1008</v>
      </c>
      <c r="P17" s="183">
        <f t="shared" si="22"/>
        <v>63</v>
      </c>
      <c r="Q17" s="104">
        <v>13</v>
      </c>
      <c r="R17" s="183">
        <f t="shared" si="11"/>
        <v>819</v>
      </c>
      <c r="S17" s="108">
        <f t="shared" si="12"/>
        <v>756</v>
      </c>
      <c r="T17" s="103">
        <f t="shared" si="13"/>
        <v>63</v>
      </c>
      <c r="U17" s="101"/>
      <c r="V17" s="101"/>
      <c r="W17" s="177">
        <f t="shared" si="14"/>
        <v>1</v>
      </c>
    </row>
    <row r="18" spans="1:23" s="30" customFormat="1" ht="24" customHeight="1">
      <c r="A18" s="172" t="s">
        <v>116</v>
      </c>
      <c r="B18" s="173" t="s">
        <v>19</v>
      </c>
      <c r="C18" s="183">
        <v>721977</v>
      </c>
      <c r="D18" s="184">
        <v>12.5</v>
      </c>
      <c r="E18" s="183">
        <f t="shared" si="16"/>
        <v>9024712.5</v>
      </c>
      <c r="F18" s="183">
        <v>431099</v>
      </c>
      <c r="G18" s="183">
        <v>5388737.5</v>
      </c>
      <c r="H18" s="185">
        <f t="shared" si="17"/>
        <v>290878</v>
      </c>
      <c r="I18" s="185">
        <f t="shared" si="18"/>
        <v>3635975</v>
      </c>
      <c r="J18" s="185">
        <f t="shared" si="8"/>
        <v>290878</v>
      </c>
      <c r="K18" s="186">
        <f t="shared" si="19"/>
        <v>10.74</v>
      </c>
      <c r="L18" s="185">
        <f t="shared" si="23"/>
        <v>3124029.72</v>
      </c>
      <c r="M18" s="185">
        <v>266394</v>
      </c>
      <c r="N18" s="186">
        <v>12.5</v>
      </c>
      <c r="O18" s="185">
        <f t="shared" si="24"/>
        <v>3329925</v>
      </c>
      <c r="P18" s="183">
        <f t="shared" si="22"/>
        <v>240659</v>
      </c>
      <c r="Q18" s="104">
        <v>13.5</v>
      </c>
      <c r="R18" s="183">
        <f t="shared" si="11"/>
        <v>3248896.5</v>
      </c>
      <c r="S18" s="108">
        <f t="shared" si="12"/>
        <v>3008237.5</v>
      </c>
      <c r="T18" s="103">
        <f t="shared" si="13"/>
        <v>240659</v>
      </c>
      <c r="U18" s="101"/>
      <c r="V18" s="101"/>
      <c r="W18" s="177">
        <f t="shared" si="14"/>
        <v>1</v>
      </c>
    </row>
    <row r="19" spans="1:23" s="30" customFormat="1" ht="38.25">
      <c r="A19" s="172" t="s">
        <v>117</v>
      </c>
      <c r="B19" s="173" t="s">
        <v>118</v>
      </c>
      <c r="C19" s="183">
        <v>18642</v>
      </c>
      <c r="D19" s="184">
        <v>15</v>
      </c>
      <c r="E19" s="183">
        <f t="shared" si="16"/>
        <v>279630</v>
      </c>
      <c r="F19" s="183">
        <v>10177</v>
      </c>
      <c r="G19" s="183">
        <v>151139</v>
      </c>
      <c r="H19" s="185">
        <f t="shared" si="17"/>
        <v>8465</v>
      </c>
      <c r="I19" s="185">
        <f t="shared" si="18"/>
        <v>126975</v>
      </c>
      <c r="J19" s="185">
        <f t="shared" si="8"/>
        <v>8465</v>
      </c>
      <c r="K19" s="186">
        <f t="shared" si="19"/>
        <v>12.88</v>
      </c>
      <c r="L19" s="185">
        <f t="shared" si="23"/>
        <v>109029.20000000001</v>
      </c>
      <c r="M19" s="185">
        <v>7201</v>
      </c>
      <c r="N19" s="186">
        <v>15</v>
      </c>
      <c r="O19" s="185">
        <f t="shared" si="24"/>
        <v>108015</v>
      </c>
      <c r="P19" s="183">
        <f t="shared" si="22"/>
        <v>6214</v>
      </c>
      <c r="Q19" s="104">
        <v>16</v>
      </c>
      <c r="R19" s="183">
        <f t="shared" si="11"/>
        <v>99424</v>
      </c>
      <c r="S19" s="108">
        <f t="shared" si="12"/>
        <v>93210</v>
      </c>
      <c r="T19" s="103">
        <f t="shared" si="13"/>
        <v>6214</v>
      </c>
      <c r="U19" s="101"/>
      <c r="V19" s="101"/>
      <c r="W19" s="177">
        <f t="shared" si="14"/>
        <v>1</v>
      </c>
    </row>
    <row r="20" spans="1:23" s="30" customFormat="1" ht="17.25" customHeight="1">
      <c r="A20" s="172" t="s">
        <v>20</v>
      </c>
      <c r="B20" s="173"/>
      <c r="C20" s="183">
        <v>1072825</v>
      </c>
      <c r="D20" s="184">
        <v>10</v>
      </c>
      <c r="E20" s="183">
        <f t="shared" si="16"/>
        <v>10728250</v>
      </c>
      <c r="F20" s="183">
        <v>668729</v>
      </c>
      <c r="G20" s="183">
        <v>6455639</v>
      </c>
      <c r="H20" s="185">
        <f t="shared" si="17"/>
        <v>404096</v>
      </c>
      <c r="I20" s="185">
        <f t="shared" si="18"/>
        <v>4040960</v>
      </c>
      <c r="J20" s="185">
        <f t="shared" si="8"/>
        <v>404096</v>
      </c>
      <c r="K20" s="186">
        <f t="shared" si="19"/>
        <v>8.59</v>
      </c>
      <c r="L20" s="185">
        <f t="shared" si="23"/>
        <v>3471184.64</v>
      </c>
      <c r="M20" s="185">
        <v>378490</v>
      </c>
      <c r="N20" s="186">
        <v>10</v>
      </c>
      <c r="O20" s="185">
        <f t="shared" si="24"/>
        <v>3784900</v>
      </c>
      <c r="P20" s="183">
        <f t="shared" si="22"/>
        <v>357608.33333333331</v>
      </c>
      <c r="Q20" s="104">
        <v>10</v>
      </c>
      <c r="R20" s="183">
        <f t="shared" si="11"/>
        <v>3576083.333333333</v>
      </c>
      <c r="S20" s="108">
        <f t="shared" si="12"/>
        <v>3576083.333333333</v>
      </c>
      <c r="T20" s="105">
        <f t="shared" si="13"/>
        <v>0</v>
      </c>
      <c r="U20" s="101"/>
      <c r="V20" s="101"/>
      <c r="W20" s="177">
        <f t="shared" si="14"/>
        <v>0</v>
      </c>
    </row>
    <row r="21" spans="1:23" s="30" customFormat="1" ht="17.25" customHeight="1">
      <c r="A21" s="172" t="s">
        <v>21</v>
      </c>
      <c r="B21" s="173"/>
      <c r="C21" s="99">
        <f>SUM(C22:C86)</f>
        <v>788179</v>
      </c>
      <c r="D21" s="180"/>
      <c r="E21" s="99">
        <f>SUM(E23:E86)</f>
        <v>17323789.45000001</v>
      </c>
      <c r="F21" s="99">
        <f t="shared" ref="F21:G21" si="25">SUM(F23:F86)</f>
        <v>472340</v>
      </c>
      <c r="G21" s="99">
        <f t="shared" si="25"/>
        <v>10329730.199999997</v>
      </c>
      <c r="H21" s="174">
        <f>SUM(H22:H86)</f>
        <v>313309</v>
      </c>
      <c r="I21" s="174">
        <f>SUM(I23:I86)</f>
        <v>6892286.3299999982</v>
      </c>
      <c r="J21" s="174">
        <f>SUM(J22:J86)</f>
        <v>313309</v>
      </c>
      <c r="K21" s="181"/>
      <c r="L21" s="174">
        <f>SUM(L23:L86)</f>
        <v>5921232.3500000015</v>
      </c>
      <c r="M21" s="174">
        <f>SUM(M22:M86)</f>
        <v>297249</v>
      </c>
      <c r="N21" s="181"/>
      <c r="O21" s="174">
        <f>SUM(O23:O86)</f>
        <v>6529866.9199999981</v>
      </c>
      <c r="P21" s="183">
        <f>SUM(P22:P86)</f>
        <v>262734.33333333331</v>
      </c>
      <c r="Q21" s="104"/>
      <c r="R21" s="106">
        <f>SUM(R22:R86)</f>
        <v>5774758.4133333303</v>
      </c>
      <c r="S21" s="108"/>
      <c r="T21" s="101"/>
      <c r="U21" s="101"/>
      <c r="V21" s="101"/>
      <c r="W21" s="177">
        <f t="shared" si="14"/>
        <v>0</v>
      </c>
    </row>
    <row r="22" spans="1:23">
      <c r="A22" s="175" t="s">
        <v>196</v>
      </c>
      <c r="B22" s="176" t="s">
        <v>197</v>
      </c>
      <c r="C22" s="100">
        <v>1</v>
      </c>
      <c r="D22" s="177">
        <v>7.49</v>
      </c>
      <c r="E22" s="100">
        <f t="shared" ref="E22:E45" si="26">D22*C22</f>
        <v>7.49</v>
      </c>
      <c r="F22" s="100">
        <v>0</v>
      </c>
      <c r="G22" s="100">
        <v>0</v>
      </c>
      <c r="H22" s="178">
        <f t="shared" ref="H22:H85" si="27">+C22-F22</f>
        <v>1</v>
      </c>
      <c r="I22" s="178">
        <f t="shared" ref="I22:I85" si="28">+H22*D22</f>
        <v>7.49</v>
      </c>
      <c r="J22" s="178">
        <f t="shared" si="8"/>
        <v>1</v>
      </c>
      <c r="K22" s="179">
        <f t="shared" ref="K22:K88" si="29">ROUND(D22*(1+K$4),2)</f>
        <v>6.43</v>
      </c>
      <c r="L22" s="178">
        <f t="shared" ref="L22:L85" si="30">K22*J22</f>
        <v>6.43</v>
      </c>
      <c r="M22" s="178">
        <v>1</v>
      </c>
      <c r="N22" s="179">
        <v>7.49</v>
      </c>
      <c r="O22" s="178">
        <f t="shared" ref="O22:O85" si="31">N22*M22</f>
        <v>7.49</v>
      </c>
      <c r="P22" s="100">
        <v>1</v>
      </c>
      <c r="Q22" s="104">
        <f t="shared" ref="Q22:Q70" si="32">N22</f>
        <v>7.49</v>
      </c>
      <c r="R22" s="187">
        <f>P22*Q22</f>
        <v>7.49</v>
      </c>
      <c r="S22" s="109">
        <f t="shared" si="12"/>
        <v>7.49</v>
      </c>
      <c r="T22" s="98"/>
      <c r="U22" s="98"/>
      <c r="V22" s="98"/>
      <c r="W22" s="177">
        <f t="shared" si="14"/>
        <v>0</v>
      </c>
    </row>
    <row r="23" spans="1:23" ht="25.5">
      <c r="A23" s="175" t="s">
        <v>198</v>
      </c>
      <c r="B23" s="176" t="s">
        <v>22</v>
      </c>
      <c r="C23" s="100">
        <v>658</v>
      </c>
      <c r="D23" s="177">
        <v>28.36</v>
      </c>
      <c r="E23" s="100">
        <f t="shared" si="26"/>
        <v>18660.88</v>
      </c>
      <c r="F23" s="100">
        <v>382</v>
      </c>
      <c r="G23" s="100">
        <v>10833.52</v>
      </c>
      <c r="H23" s="178">
        <f t="shared" si="27"/>
        <v>276</v>
      </c>
      <c r="I23" s="178">
        <f t="shared" si="28"/>
        <v>7827.36</v>
      </c>
      <c r="J23" s="178">
        <f t="shared" si="8"/>
        <v>276</v>
      </c>
      <c r="K23" s="179">
        <f t="shared" si="29"/>
        <v>24.36</v>
      </c>
      <c r="L23" s="178">
        <f t="shared" si="30"/>
        <v>6723.36</v>
      </c>
      <c r="M23" s="178">
        <v>253</v>
      </c>
      <c r="N23" s="179">
        <v>28.36</v>
      </c>
      <c r="O23" s="178">
        <f t="shared" si="31"/>
        <v>7175.08</v>
      </c>
      <c r="P23" s="100">
        <f t="shared" si="22"/>
        <v>219.33333333333334</v>
      </c>
      <c r="Q23" s="104">
        <f t="shared" si="32"/>
        <v>28.36</v>
      </c>
      <c r="R23" s="188">
        <f t="shared" ref="R23:R86" si="33">P23*Q23</f>
        <v>6220.2933333333331</v>
      </c>
      <c r="S23" s="108">
        <f t="shared" si="12"/>
        <v>6220.2933333333331</v>
      </c>
      <c r="T23" s="98"/>
      <c r="U23" s="98"/>
      <c r="V23" s="98"/>
      <c r="W23" s="177">
        <f t="shared" si="14"/>
        <v>0</v>
      </c>
    </row>
    <row r="24" spans="1:23" ht="13.5" customHeight="1">
      <c r="A24" s="175" t="s">
        <v>119</v>
      </c>
      <c r="B24" s="176" t="s">
        <v>23</v>
      </c>
      <c r="C24" s="100">
        <v>11077</v>
      </c>
      <c r="D24" s="177">
        <v>39.909999999999997</v>
      </c>
      <c r="E24" s="100">
        <f t="shared" si="26"/>
        <v>442083.06999999995</v>
      </c>
      <c r="F24" s="100">
        <v>5689</v>
      </c>
      <c r="G24" s="100">
        <v>227047.99</v>
      </c>
      <c r="H24" s="178">
        <f t="shared" si="27"/>
        <v>5388</v>
      </c>
      <c r="I24" s="178">
        <f t="shared" si="28"/>
        <v>215035.08</v>
      </c>
      <c r="J24" s="178">
        <f t="shared" si="8"/>
        <v>5388</v>
      </c>
      <c r="K24" s="179">
        <f t="shared" si="29"/>
        <v>34.28</v>
      </c>
      <c r="L24" s="178">
        <f t="shared" si="30"/>
        <v>184700.64</v>
      </c>
      <c r="M24" s="178">
        <v>4651</v>
      </c>
      <c r="N24" s="179">
        <v>39.909999999999997</v>
      </c>
      <c r="O24" s="178">
        <f t="shared" si="31"/>
        <v>185621.40999999997</v>
      </c>
      <c r="P24" s="100">
        <f t="shared" si="22"/>
        <v>3692.3333333333335</v>
      </c>
      <c r="Q24" s="104">
        <f t="shared" si="32"/>
        <v>39.909999999999997</v>
      </c>
      <c r="R24" s="188">
        <f t="shared" si="33"/>
        <v>147361.02333333332</v>
      </c>
      <c r="S24" s="108">
        <f t="shared" si="12"/>
        <v>147361.02333333332</v>
      </c>
      <c r="T24" s="98"/>
      <c r="U24" s="98"/>
      <c r="V24" s="98"/>
      <c r="W24" s="177">
        <f t="shared" si="14"/>
        <v>0</v>
      </c>
    </row>
    <row r="25" spans="1:23" ht="13.5" customHeight="1">
      <c r="A25" s="175" t="s">
        <v>120</v>
      </c>
      <c r="B25" s="176" t="s">
        <v>24</v>
      </c>
      <c r="C25" s="100">
        <v>2</v>
      </c>
      <c r="D25" s="177">
        <v>13.38</v>
      </c>
      <c r="E25" s="100">
        <f t="shared" si="26"/>
        <v>26.76</v>
      </c>
      <c r="F25" s="100">
        <v>2</v>
      </c>
      <c r="G25" s="100">
        <v>26.76</v>
      </c>
      <c r="H25" s="178">
        <f>+C25-F25+2</f>
        <v>2</v>
      </c>
      <c r="I25" s="178">
        <f t="shared" si="28"/>
        <v>26.76</v>
      </c>
      <c r="J25" s="178">
        <f t="shared" si="8"/>
        <v>2</v>
      </c>
      <c r="K25" s="179">
        <f t="shared" si="29"/>
        <v>11.49</v>
      </c>
      <c r="L25" s="178">
        <f t="shared" si="30"/>
        <v>22.98</v>
      </c>
      <c r="M25" s="178">
        <v>2</v>
      </c>
      <c r="N25" s="179">
        <v>13.38</v>
      </c>
      <c r="O25" s="178">
        <f t="shared" si="31"/>
        <v>26.76</v>
      </c>
      <c r="P25" s="100">
        <f t="shared" si="22"/>
        <v>0.66666666666666663</v>
      </c>
      <c r="Q25" s="104">
        <f t="shared" si="32"/>
        <v>13.38</v>
      </c>
      <c r="R25" s="188">
        <f t="shared" si="33"/>
        <v>8.92</v>
      </c>
      <c r="S25" s="108">
        <f t="shared" si="12"/>
        <v>8.92</v>
      </c>
      <c r="T25" s="98"/>
      <c r="U25" s="98"/>
      <c r="V25" s="98"/>
      <c r="W25" s="177">
        <f t="shared" si="14"/>
        <v>0</v>
      </c>
    </row>
    <row r="26" spans="1:23" ht="13.5" customHeight="1">
      <c r="A26" s="175" t="s">
        <v>121</v>
      </c>
      <c r="B26" s="176" t="s">
        <v>25</v>
      </c>
      <c r="C26" s="100">
        <v>1</v>
      </c>
      <c r="D26" s="177">
        <v>26.22</v>
      </c>
      <c r="E26" s="100">
        <f t="shared" si="26"/>
        <v>26.22</v>
      </c>
      <c r="F26" s="100">
        <v>0</v>
      </c>
      <c r="G26" s="100">
        <v>0</v>
      </c>
      <c r="H26" s="178">
        <f t="shared" si="27"/>
        <v>1</v>
      </c>
      <c r="I26" s="178">
        <f t="shared" si="28"/>
        <v>26.22</v>
      </c>
      <c r="J26" s="178">
        <f t="shared" si="8"/>
        <v>1</v>
      </c>
      <c r="K26" s="179">
        <f t="shared" si="29"/>
        <v>22.52</v>
      </c>
      <c r="L26" s="178">
        <f t="shared" si="30"/>
        <v>22.52</v>
      </c>
      <c r="M26" s="178">
        <v>1</v>
      </c>
      <c r="N26" s="179">
        <v>26.22</v>
      </c>
      <c r="O26" s="178">
        <f t="shared" si="31"/>
        <v>26.22</v>
      </c>
      <c r="P26" s="100">
        <v>1</v>
      </c>
      <c r="Q26" s="104">
        <f t="shared" si="32"/>
        <v>26.22</v>
      </c>
      <c r="R26" s="188">
        <f t="shared" si="33"/>
        <v>26.22</v>
      </c>
      <c r="S26" s="108">
        <f t="shared" si="12"/>
        <v>26.22</v>
      </c>
      <c r="T26" s="98"/>
      <c r="U26" s="98"/>
      <c r="V26" s="98"/>
      <c r="W26" s="177">
        <f t="shared" si="14"/>
        <v>0</v>
      </c>
    </row>
    <row r="27" spans="1:23" ht="13.5" customHeight="1">
      <c r="A27" s="175" t="s">
        <v>122</v>
      </c>
      <c r="B27" s="176" t="s">
        <v>26</v>
      </c>
      <c r="C27" s="100">
        <v>77</v>
      </c>
      <c r="D27" s="177">
        <v>26.75</v>
      </c>
      <c r="E27" s="100">
        <f t="shared" si="26"/>
        <v>2059.75</v>
      </c>
      <c r="F27" s="100">
        <v>31</v>
      </c>
      <c r="G27" s="100">
        <v>829.25</v>
      </c>
      <c r="H27" s="178">
        <f t="shared" si="27"/>
        <v>46</v>
      </c>
      <c r="I27" s="178">
        <f t="shared" si="28"/>
        <v>1230.5</v>
      </c>
      <c r="J27" s="178">
        <f t="shared" si="8"/>
        <v>46</v>
      </c>
      <c r="K27" s="179">
        <f t="shared" si="29"/>
        <v>22.98</v>
      </c>
      <c r="L27" s="178">
        <f t="shared" si="30"/>
        <v>1057.08</v>
      </c>
      <c r="M27" s="178">
        <v>38</v>
      </c>
      <c r="N27" s="179">
        <v>26.75</v>
      </c>
      <c r="O27" s="178">
        <f t="shared" si="31"/>
        <v>1016.5</v>
      </c>
      <c r="P27" s="100">
        <f t="shared" si="22"/>
        <v>25.666666666666668</v>
      </c>
      <c r="Q27" s="104">
        <f t="shared" si="32"/>
        <v>26.75</v>
      </c>
      <c r="R27" s="188">
        <f t="shared" si="33"/>
        <v>686.58333333333337</v>
      </c>
      <c r="S27" s="108">
        <f t="shared" si="12"/>
        <v>686.58333333333337</v>
      </c>
      <c r="T27" s="98"/>
      <c r="U27" s="98"/>
      <c r="V27" s="98"/>
      <c r="W27" s="177">
        <f t="shared" si="14"/>
        <v>0</v>
      </c>
    </row>
    <row r="28" spans="1:23" s="31" customFormat="1" ht="13.5" customHeight="1">
      <c r="A28" s="189" t="s">
        <v>184</v>
      </c>
      <c r="B28" s="190" t="s">
        <v>27</v>
      </c>
      <c r="C28" s="191">
        <v>1319</v>
      </c>
      <c r="D28" s="177">
        <v>13.05</v>
      </c>
      <c r="E28" s="191">
        <f t="shared" si="26"/>
        <v>17212.95</v>
      </c>
      <c r="F28" s="191">
        <v>695</v>
      </c>
      <c r="G28" s="100">
        <v>9069.75</v>
      </c>
      <c r="H28" s="192">
        <f t="shared" si="27"/>
        <v>624</v>
      </c>
      <c r="I28" s="192">
        <f t="shared" si="28"/>
        <v>8143.2000000000007</v>
      </c>
      <c r="J28" s="192">
        <f t="shared" si="8"/>
        <v>624</v>
      </c>
      <c r="K28" s="179">
        <f t="shared" si="29"/>
        <v>11.21</v>
      </c>
      <c r="L28" s="192">
        <f t="shared" si="30"/>
        <v>6995.0400000000009</v>
      </c>
      <c r="M28" s="192">
        <v>518</v>
      </c>
      <c r="N28" s="179">
        <v>13.05</v>
      </c>
      <c r="O28" s="192">
        <f t="shared" si="31"/>
        <v>6759.9000000000005</v>
      </c>
      <c r="P28" s="100">
        <f t="shared" si="22"/>
        <v>439.66666666666669</v>
      </c>
      <c r="Q28" s="104">
        <f t="shared" si="32"/>
        <v>13.05</v>
      </c>
      <c r="R28" s="188">
        <f t="shared" si="33"/>
        <v>5737.6500000000005</v>
      </c>
      <c r="S28" s="108">
        <f t="shared" si="12"/>
        <v>5737.6500000000005</v>
      </c>
      <c r="T28" s="102"/>
      <c r="U28" s="102"/>
      <c r="V28" s="102"/>
      <c r="W28" s="177">
        <f t="shared" si="14"/>
        <v>0</v>
      </c>
    </row>
    <row r="29" spans="1:23" ht="25.5">
      <c r="A29" s="175" t="s">
        <v>123</v>
      </c>
      <c r="B29" s="176" t="s">
        <v>28</v>
      </c>
      <c r="C29" s="100">
        <v>767</v>
      </c>
      <c r="D29" s="177">
        <v>13.05</v>
      </c>
      <c r="E29" s="100">
        <f t="shared" si="26"/>
        <v>10009.35</v>
      </c>
      <c r="F29" s="100">
        <v>497</v>
      </c>
      <c r="G29" s="100">
        <v>6485.85</v>
      </c>
      <c r="H29" s="178">
        <f t="shared" si="27"/>
        <v>270</v>
      </c>
      <c r="I29" s="178">
        <f t="shared" si="28"/>
        <v>3523.5</v>
      </c>
      <c r="J29" s="178">
        <f t="shared" si="8"/>
        <v>270</v>
      </c>
      <c r="K29" s="179">
        <f t="shared" si="29"/>
        <v>11.21</v>
      </c>
      <c r="L29" s="178">
        <f t="shared" si="30"/>
        <v>3026.7000000000003</v>
      </c>
      <c r="M29" s="178">
        <v>265</v>
      </c>
      <c r="N29" s="179">
        <v>13.05</v>
      </c>
      <c r="O29" s="178">
        <f t="shared" si="31"/>
        <v>3458.25</v>
      </c>
      <c r="P29" s="100">
        <f t="shared" si="22"/>
        <v>255.66666666666666</v>
      </c>
      <c r="Q29" s="104">
        <f t="shared" si="32"/>
        <v>13.05</v>
      </c>
      <c r="R29" s="188">
        <f t="shared" si="33"/>
        <v>3336.4500000000003</v>
      </c>
      <c r="S29" s="108">
        <f t="shared" si="12"/>
        <v>3336.4500000000003</v>
      </c>
      <c r="T29" s="98"/>
      <c r="U29" s="98"/>
      <c r="V29" s="98"/>
      <c r="W29" s="177">
        <f t="shared" si="14"/>
        <v>0</v>
      </c>
    </row>
    <row r="30" spans="1:23" ht="13.5" customHeight="1">
      <c r="A30" s="175" t="s">
        <v>124</v>
      </c>
      <c r="B30" s="176" t="s">
        <v>29</v>
      </c>
      <c r="C30" s="100">
        <v>546</v>
      </c>
      <c r="D30" s="177">
        <v>26.75</v>
      </c>
      <c r="E30" s="100">
        <f t="shared" si="26"/>
        <v>14605.5</v>
      </c>
      <c r="F30" s="100">
        <v>317</v>
      </c>
      <c r="G30" s="100">
        <v>8479.75</v>
      </c>
      <c r="H30" s="178">
        <f t="shared" si="27"/>
        <v>229</v>
      </c>
      <c r="I30" s="178">
        <f t="shared" si="28"/>
        <v>6125.75</v>
      </c>
      <c r="J30" s="178">
        <f t="shared" si="8"/>
        <v>229</v>
      </c>
      <c r="K30" s="179">
        <f t="shared" si="29"/>
        <v>22.98</v>
      </c>
      <c r="L30" s="178">
        <f t="shared" si="30"/>
        <v>5262.42</v>
      </c>
      <c r="M30" s="178">
        <v>214</v>
      </c>
      <c r="N30" s="179">
        <v>26.75</v>
      </c>
      <c r="O30" s="178">
        <f t="shared" si="31"/>
        <v>5724.5</v>
      </c>
      <c r="P30" s="100">
        <f t="shared" si="22"/>
        <v>182</v>
      </c>
      <c r="Q30" s="104">
        <f t="shared" si="32"/>
        <v>26.75</v>
      </c>
      <c r="R30" s="188">
        <f t="shared" si="33"/>
        <v>4868.5</v>
      </c>
      <c r="S30" s="108">
        <f t="shared" si="12"/>
        <v>4868.5</v>
      </c>
      <c r="T30" s="98"/>
      <c r="U30" s="98"/>
      <c r="V30" s="98"/>
      <c r="W30" s="177">
        <f t="shared" si="14"/>
        <v>0</v>
      </c>
    </row>
    <row r="31" spans="1:23" ht="13.5" customHeight="1">
      <c r="A31" s="175" t="s">
        <v>125</v>
      </c>
      <c r="B31" s="176" t="s">
        <v>30</v>
      </c>
      <c r="C31" s="100">
        <v>1</v>
      </c>
      <c r="D31" s="177">
        <v>32.1</v>
      </c>
      <c r="E31" s="100">
        <f t="shared" si="26"/>
        <v>32.1</v>
      </c>
      <c r="F31" s="100">
        <v>0</v>
      </c>
      <c r="G31" s="100">
        <v>0</v>
      </c>
      <c r="H31" s="178">
        <f t="shared" si="27"/>
        <v>1</v>
      </c>
      <c r="I31" s="178">
        <f t="shared" si="28"/>
        <v>32.1</v>
      </c>
      <c r="J31" s="178">
        <f t="shared" si="8"/>
        <v>1</v>
      </c>
      <c r="K31" s="179">
        <f t="shared" si="29"/>
        <v>27.57</v>
      </c>
      <c r="L31" s="178">
        <f t="shared" si="30"/>
        <v>27.57</v>
      </c>
      <c r="M31" s="178">
        <v>1</v>
      </c>
      <c r="N31" s="179">
        <v>32.1</v>
      </c>
      <c r="O31" s="178">
        <f t="shared" si="31"/>
        <v>32.1</v>
      </c>
      <c r="P31" s="100">
        <v>1</v>
      </c>
      <c r="Q31" s="104">
        <f t="shared" si="32"/>
        <v>32.1</v>
      </c>
      <c r="R31" s="188">
        <f t="shared" si="33"/>
        <v>32.1</v>
      </c>
      <c r="S31" s="109">
        <f t="shared" si="12"/>
        <v>32.1</v>
      </c>
      <c r="T31" s="98"/>
      <c r="U31" s="98"/>
      <c r="V31" s="98"/>
      <c r="W31" s="177">
        <f t="shared" si="14"/>
        <v>0</v>
      </c>
    </row>
    <row r="32" spans="1:23" ht="24" customHeight="1">
      <c r="A32" s="175" t="s">
        <v>126</v>
      </c>
      <c r="B32" s="176" t="s">
        <v>31</v>
      </c>
      <c r="C32" s="100">
        <v>19</v>
      </c>
      <c r="D32" s="177">
        <v>29.96</v>
      </c>
      <c r="E32" s="100">
        <f t="shared" si="26"/>
        <v>569.24</v>
      </c>
      <c r="F32" s="100">
        <v>21</v>
      </c>
      <c r="G32" s="100">
        <v>629.16000000000008</v>
      </c>
      <c r="H32" s="178">
        <f>+C32-F32+10</f>
        <v>8</v>
      </c>
      <c r="I32" s="178">
        <f t="shared" si="28"/>
        <v>239.68</v>
      </c>
      <c r="J32" s="178">
        <f t="shared" si="8"/>
        <v>8</v>
      </c>
      <c r="K32" s="179">
        <f t="shared" si="29"/>
        <v>25.73</v>
      </c>
      <c r="L32" s="178">
        <f t="shared" si="30"/>
        <v>205.84</v>
      </c>
      <c r="M32" s="178">
        <v>10</v>
      </c>
      <c r="N32" s="179">
        <v>29.96</v>
      </c>
      <c r="O32" s="178">
        <f t="shared" si="31"/>
        <v>299.60000000000002</v>
      </c>
      <c r="P32" s="100">
        <f t="shared" si="22"/>
        <v>6.333333333333333</v>
      </c>
      <c r="Q32" s="104">
        <f t="shared" si="32"/>
        <v>29.96</v>
      </c>
      <c r="R32" s="188">
        <f t="shared" si="33"/>
        <v>189.74666666666667</v>
      </c>
      <c r="S32" s="108">
        <f t="shared" si="12"/>
        <v>189.74666666666667</v>
      </c>
      <c r="T32" s="98"/>
      <c r="U32" s="98"/>
      <c r="V32" s="98"/>
      <c r="W32" s="177">
        <f t="shared" si="14"/>
        <v>0</v>
      </c>
    </row>
    <row r="33" spans="1:23" ht="13.5" customHeight="1">
      <c r="A33" s="175" t="s">
        <v>127</v>
      </c>
      <c r="B33" s="176" t="s">
        <v>32</v>
      </c>
      <c r="C33" s="100">
        <v>363</v>
      </c>
      <c r="D33" s="177">
        <v>25</v>
      </c>
      <c r="E33" s="100">
        <f t="shared" si="26"/>
        <v>9075</v>
      </c>
      <c r="F33" s="100">
        <v>206</v>
      </c>
      <c r="G33" s="100">
        <v>5027.6000000000004</v>
      </c>
      <c r="H33" s="178">
        <f t="shared" si="27"/>
        <v>157</v>
      </c>
      <c r="I33" s="178">
        <f t="shared" si="28"/>
        <v>3925</v>
      </c>
      <c r="J33" s="178">
        <f t="shared" si="8"/>
        <v>157</v>
      </c>
      <c r="K33" s="179">
        <f t="shared" si="29"/>
        <v>21.47</v>
      </c>
      <c r="L33" s="178">
        <f t="shared" si="30"/>
        <v>3370.79</v>
      </c>
      <c r="M33" s="178">
        <v>141</v>
      </c>
      <c r="N33" s="179">
        <v>25</v>
      </c>
      <c r="O33" s="178">
        <f t="shared" si="31"/>
        <v>3525</v>
      </c>
      <c r="P33" s="100">
        <f t="shared" si="22"/>
        <v>121</v>
      </c>
      <c r="Q33" s="104">
        <f t="shared" si="32"/>
        <v>25</v>
      </c>
      <c r="R33" s="188">
        <f t="shared" si="33"/>
        <v>3025</v>
      </c>
      <c r="S33" s="108">
        <f t="shared" si="12"/>
        <v>3025</v>
      </c>
      <c r="T33" s="98"/>
      <c r="U33" s="98"/>
      <c r="V33" s="98"/>
      <c r="W33" s="177">
        <f t="shared" si="14"/>
        <v>0</v>
      </c>
    </row>
    <row r="34" spans="1:23" ht="25.5">
      <c r="A34" s="175" t="s">
        <v>128</v>
      </c>
      <c r="B34" s="176" t="s">
        <v>33</v>
      </c>
      <c r="C34" s="100">
        <v>708</v>
      </c>
      <c r="D34" s="177">
        <v>13.91</v>
      </c>
      <c r="E34" s="100">
        <f t="shared" si="26"/>
        <v>9848.2800000000007</v>
      </c>
      <c r="F34" s="100">
        <v>405</v>
      </c>
      <c r="G34" s="100">
        <v>5633.55</v>
      </c>
      <c r="H34" s="178">
        <f t="shared" si="27"/>
        <v>303</v>
      </c>
      <c r="I34" s="178">
        <f t="shared" si="28"/>
        <v>4214.7300000000005</v>
      </c>
      <c r="J34" s="178">
        <f t="shared" si="8"/>
        <v>303</v>
      </c>
      <c r="K34" s="179">
        <f t="shared" si="29"/>
        <v>11.95</v>
      </c>
      <c r="L34" s="178">
        <f t="shared" si="30"/>
        <v>3620.85</v>
      </c>
      <c r="M34" s="178">
        <v>268</v>
      </c>
      <c r="N34" s="179">
        <v>13.91</v>
      </c>
      <c r="O34" s="178">
        <f t="shared" si="31"/>
        <v>3727.88</v>
      </c>
      <c r="P34" s="100">
        <f t="shared" si="22"/>
        <v>236</v>
      </c>
      <c r="Q34" s="104">
        <f t="shared" si="32"/>
        <v>13.91</v>
      </c>
      <c r="R34" s="188">
        <f t="shared" si="33"/>
        <v>3282.76</v>
      </c>
      <c r="S34" s="108">
        <f t="shared" si="12"/>
        <v>3282.76</v>
      </c>
      <c r="T34" s="98"/>
      <c r="U34" s="98"/>
      <c r="V34" s="98"/>
      <c r="W34" s="177">
        <f t="shared" si="14"/>
        <v>0</v>
      </c>
    </row>
    <row r="35" spans="1:23" ht="25.5">
      <c r="A35" s="175" t="s">
        <v>129</v>
      </c>
      <c r="B35" s="176" t="s">
        <v>34</v>
      </c>
      <c r="C35" s="100">
        <v>20</v>
      </c>
      <c r="D35" s="177">
        <v>16.05</v>
      </c>
      <c r="E35" s="100">
        <f t="shared" si="26"/>
        <v>321</v>
      </c>
      <c r="F35" s="100">
        <v>8</v>
      </c>
      <c r="G35" s="100">
        <v>128.4</v>
      </c>
      <c r="H35" s="178">
        <f t="shared" si="27"/>
        <v>12</v>
      </c>
      <c r="I35" s="178">
        <f t="shared" si="28"/>
        <v>192.60000000000002</v>
      </c>
      <c r="J35" s="178">
        <f t="shared" si="8"/>
        <v>12</v>
      </c>
      <c r="K35" s="179">
        <f t="shared" si="29"/>
        <v>13.79</v>
      </c>
      <c r="L35" s="178">
        <f t="shared" si="30"/>
        <v>165.48</v>
      </c>
      <c r="M35" s="178">
        <v>8</v>
      </c>
      <c r="N35" s="179">
        <v>16.05</v>
      </c>
      <c r="O35" s="178">
        <f t="shared" si="31"/>
        <v>128.4</v>
      </c>
      <c r="P35" s="100">
        <f t="shared" si="22"/>
        <v>6.666666666666667</v>
      </c>
      <c r="Q35" s="104">
        <f t="shared" si="32"/>
        <v>16.05</v>
      </c>
      <c r="R35" s="188">
        <f t="shared" si="33"/>
        <v>107.00000000000001</v>
      </c>
      <c r="S35" s="108">
        <f t="shared" si="12"/>
        <v>107.00000000000001</v>
      </c>
      <c r="T35" s="98"/>
      <c r="U35" s="98"/>
      <c r="V35" s="98"/>
      <c r="W35" s="177">
        <f t="shared" si="14"/>
        <v>0</v>
      </c>
    </row>
    <row r="36" spans="1:23">
      <c r="A36" s="175" t="s">
        <v>185</v>
      </c>
      <c r="B36" s="176" t="s">
        <v>181</v>
      </c>
      <c r="C36" s="100">
        <v>4495</v>
      </c>
      <c r="D36" s="177">
        <v>40</v>
      </c>
      <c r="E36" s="100">
        <f t="shared" si="26"/>
        <v>179800</v>
      </c>
      <c r="F36" s="100">
        <v>2529</v>
      </c>
      <c r="G36" s="100">
        <v>101160</v>
      </c>
      <c r="H36" s="178">
        <f t="shared" si="27"/>
        <v>1966</v>
      </c>
      <c r="I36" s="178">
        <f t="shared" si="28"/>
        <v>78640</v>
      </c>
      <c r="J36" s="178">
        <f t="shared" si="8"/>
        <v>1966</v>
      </c>
      <c r="K36" s="179">
        <f t="shared" si="29"/>
        <v>34.36</v>
      </c>
      <c r="L36" s="178">
        <f t="shared" si="30"/>
        <v>67551.759999999995</v>
      </c>
      <c r="M36" s="178">
        <v>1762</v>
      </c>
      <c r="N36" s="179">
        <v>40</v>
      </c>
      <c r="O36" s="178">
        <f t="shared" si="31"/>
        <v>70480</v>
      </c>
      <c r="P36" s="100">
        <f t="shared" si="22"/>
        <v>1498.3333333333333</v>
      </c>
      <c r="Q36" s="104">
        <f t="shared" si="32"/>
        <v>40</v>
      </c>
      <c r="R36" s="188">
        <f t="shared" si="33"/>
        <v>59933.333333333328</v>
      </c>
      <c r="S36" s="108">
        <f t="shared" si="12"/>
        <v>59933.333333333328</v>
      </c>
      <c r="T36" s="98"/>
      <c r="U36" s="98"/>
      <c r="V36" s="98"/>
      <c r="W36" s="177">
        <f t="shared" si="14"/>
        <v>0</v>
      </c>
    </row>
    <row r="37" spans="1:23" ht="25.5">
      <c r="A37" s="175" t="s">
        <v>186</v>
      </c>
      <c r="B37" s="176" t="s">
        <v>182</v>
      </c>
      <c r="C37" s="100">
        <v>265</v>
      </c>
      <c r="D37" s="177">
        <v>40</v>
      </c>
      <c r="E37" s="100">
        <f t="shared" si="26"/>
        <v>10600</v>
      </c>
      <c r="F37" s="100">
        <v>136</v>
      </c>
      <c r="G37" s="100">
        <v>5440</v>
      </c>
      <c r="H37" s="178">
        <f t="shared" si="27"/>
        <v>129</v>
      </c>
      <c r="I37" s="178">
        <f t="shared" si="28"/>
        <v>5160</v>
      </c>
      <c r="J37" s="178">
        <f t="shared" si="8"/>
        <v>129</v>
      </c>
      <c r="K37" s="179">
        <f t="shared" si="29"/>
        <v>34.36</v>
      </c>
      <c r="L37" s="178">
        <f t="shared" si="30"/>
        <v>4432.4399999999996</v>
      </c>
      <c r="M37" s="178">
        <v>108</v>
      </c>
      <c r="N37" s="179">
        <v>40</v>
      </c>
      <c r="O37" s="178">
        <f t="shared" si="31"/>
        <v>4320</v>
      </c>
      <c r="P37" s="100">
        <f t="shared" si="22"/>
        <v>88.333333333333329</v>
      </c>
      <c r="Q37" s="104">
        <f t="shared" si="32"/>
        <v>40</v>
      </c>
      <c r="R37" s="188">
        <f t="shared" si="33"/>
        <v>3533.333333333333</v>
      </c>
      <c r="S37" s="108">
        <f t="shared" si="12"/>
        <v>3533.333333333333</v>
      </c>
      <c r="T37" s="98"/>
      <c r="U37" s="98"/>
      <c r="V37" s="98"/>
      <c r="W37" s="177">
        <f t="shared" si="14"/>
        <v>0</v>
      </c>
    </row>
    <row r="38" spans="1:23" ht="25.5">
      <c r="A38" s="175" t="s">
        <v>187</v>
      </c>
      <c r="B38" s="176" t="s">
        <v>183</v>
      </c>
      <c r="C38" s="100">
        <v>872</v>
      </c>
      <c r="D38" s="177">
        <v>40</v>
      </c>
      <c r="E38" s="100">
        <f t="shared" si="26"/>
        <v>34880</v>
      </c>
      <c r="F38" s="100">
        <v>611</v>
      </c>
      <c r="G38" s="100">
        <v>24440</v>
      </c>
      <c r="H38" s="178">
        <f t="shared" si="27"/>
        <v>261</v>
      </c>
      <c r="I38" s="178">
        <f t="shared" si="28"/>
        <v>10440</v>
      </c>
      <c r="J38" s="178">
        <f t="shared" si="8"/>
        <v>261</v>
      </c>
      <c r="K38" s="179">
        <f t="shared" si="29"/>
        <v>34.36</v>
      </c>
      <c r="L38" s="178">
        <f t="shared" si="30"/>
        <v>8967.9599999999991</v>
      </c>
      <c r="M38" s="178">
        <v>291</v>
      </c>
      <c r="N38" s="179">
        <v>40</v>
      </c>
      <c r="O38" s="178">
        <f t="shared" si="31"/>
        <v>11640</v>
      </c>
      <c r="P38" s="100">
        <f t="shared" si="22"/>
        <v>290.66666666666669</v>
      </c>
      <c r="Q38" s="104">
        <f t="shared" si="32"/>
        <v>40</v>
      </c>
      <c r="R38" s="188">
        <f t="shared" si="33"/>
        <v>11626.666666666668</v>
      </c>
      <c r="S38" s="108">
        <f t="shared" si="12"/>
        <v>11626.666666666668</v>
      </c>
      <c r="T38" s="98"/>
      <c r="U38" s="98"/>
      <c r="V38" s="98"/>
      <c r="W38" s="177">
        <f t="shared" si="14"/>
        <v>0</v>
      </c>
    </row>
    <row r="39" spans="1:23">
      <c r="A39" s="175" t="s">
        <v>130</v>
      </c>
      <c r="B39" s="176" t="s">
        <v>35</v>
      </c>
      <c r="C39" s="100">
        <v>2094</v>
      </c>
      <c r="D39" s="177">
        <v>20.12</v>
      </c>
      <c r="E39" s="100">
        <f t="shared" si="26"/>
        <v>42131.28</v>
      </c>
      <c r="F39" s="100">
        <v>1289</v>
      </c>
      <c r="G39" s="100">
        <v>25934.68</v>
      </c>
      <c r="H39" s="178">
        <f t="shared" si="27"/>
        <v>805</v>
      </c>
      <c r="I39" s="178">
        <f t="shared" si="28"/>
        <v>16196.6</v>
      </c>
      <c r="J39" s="178">
        <f t="shared" si="8"/>
        <v>805</v>
      </c>
      <c r="K39" s="179">
        <f t="shared" si="29"/>
        <v>17.28</v>
      </c>
      <c r="L39" s="178">
        <f t="shared" si="30"/>
        <v>13910.400000000001</v>
      </c>
      <c r="M39" s="178">
        <v>740</v>
      </c>
      <c r="N39" s="179">
        <v>20.12</v>
      </c>
      <c r="O39" s="178">
        <f t="shared" si="31"/>
        <v>14888.800000000001</v>
      </c>
      <c r="P39" s="100">
        <f t="shared" si="22"/>
        <v>698</v>
      </c>
      <c r="Q39" s="104">
        <f t="shared" si="32"/>
        <v>20.12</v>
      </c>
      <c r="R39" s="188">
        <f t="shared" si="33"/>
        <v>14043.76</v>
      </c>
      <c r="S39" s="108">
        <f t="shared" si="12"/>
        <v>14043.76</v>
      </c>
      <c r="T39" s="98"/>
      <c r="U39" s="98"/>
      <c r="V39" s="98"/>
      <c r="W39" s="177">
        <f t="shared" si="14"/>
        <v>0</v>
      </c>
    </row>
    <row r="40" spans="1:23" ht="25.5">
      <c r="A40" s="175" t="s">
        <v>131</v>
      </c>
      <c r="B40" s="176" t="s">
        <v>36</v>
      </c>
      <c r="C40" s="100">
        <v>1</v>
      </c>
      <c r="D40" s="177">
        <v>13.91</v>
      </c>
      <c r="E40" s="100">
        <f t="shared" si="26"/>
        <v>13.91</v>
      </c>
      <c r="F40" s="100">
        <v>0</v>
      </c>
      <c r="G40" s="100">
        <v>0</v>
      </c>
      <c r="H40" s="178">
        <f t="shared" si="27"/>
        <v>1</v>
      </c>
      <c r="I40" s="178">
        <f t="shared" si="28"/>
        <v>13.91</v>
      </c>
      <c r="J40" s="178">
        <f t="shared" si="8"/>
        <v>1</v>
      </c>
      <c r="K40" s="179">
        <f t="shared" si="29"/>
        <v>11.95</v>
      </c>
      <c r="L40" s="178">
        <f t="shared" si="30"/>
        <v>11.95</v>
      </c>
      <c r="M40" s="178">
        <v>1</v>
      </c>
      <c r="N40" s="179">
        <v>13.91</v>
      </c>
      <c r="O40" s="178">
        <f t="shared" si="31"/>
        <v>13.91</v>
      </c>
      <c r="P40" s="100">
        <v>1</v>
      </c>
      <c r="Q40" s="104">
        <f t="shared" si="32"/>
        <v>13.91</v>
      </c>
      <c r="R40" s="188">
        <f t="shared" si="33"/>
        <v>13.91</v>
      </c>
      <c r="S40" s="108">
        <f t="shared" si="12"/>
        <v>13.91</v>
      </c>
      <c r="T40" s="98"/>
      <c r="U40" s="98"/>
      <c r="V40" s="98"/>
      <c r="W40" s="177">
        <f t="shared" si="14"/>
        <v>0</v>
      </c>
    </row>
    <row r="41" spans="1:23">
      <c r="A41" s="175" t="s">
        <v>132</v>
      </c>
      <c r="B41" s="176" t="s">
        <v>37</v>
      </c>
      <c r="C41" s="100">
        <v>37</v>
      </c>
      <c r="D41" s="177">
        <v>14.98</v>
      </c>
      <c r="E41" s="100">
        <f t="shared" si="26"/>
        <v>554.26</v>
      </c>
      <c r="F41" s="100">
        <v>13</v>
      </c>
      <c r="G41" s="100">
        <v>194.74</v>
      </c>
      <c r="H41" s="178">
        <f t="shared" si="27"/>
        <v>24</v>
      </c>
      <c r="I41" s="178">
        <f t="shared" si="28"/>
        <v>359.52</v>
      </c>
      <c r="J41" s="178">
        <f t="shared" si="8"/>
        <v>24</v>
      </c>
      <c r="K41" s="179">
        <f t="shared" si="29"/>
        <v>12.87</v>
      </c>
      <c r="L41" s="178">
        <f t="shared" si="30"/>
        <v>308.88</v>
      </c>
      <c r="M41" s="178">
        <v>20</v>
      </c>
      <c r="N41" s="179">
        <v>14.98</v>
      </c>
      <c r="O41" s="178">
        <f t="shared" si="31"/>
        <v>299.60000000000002</v>
      </c>
      <c r="P41" s="100">
        <f t="shared" si="22"/>
        <v>12.333333333333334</v>
      </c>
      <c r="Q41" s="104">
        <f t="shared" si="32"/>
        <v>14.98</v>
      </c>
      <c r="R41" s="188">
        <f t="shared" si="33"/>
        <v>184.75333333333336</v>
      </c>
      <c r="S41" s="108">
        <f t="shared" si="12"/>
        <v>184.75333333333336</v>
      </c>
      <c r="T41" s="98"/>
      <c r="U41" s="98"/>
      <c r="V41" s="98"/>
      <c r="W41" s="177">
        <f t="shared" si="14"/>
        <v>0</v>
      </c>
    </row>
    <row r="42" spans="1:23">
      <c r="A42" s="175" t="s">
        <v>133</v>
      </c>
      <c r="B42" s="176" t="s">
        <v>38</v>
      </c>
      <c r="C42" s="100">
        <v>1</v>
      </c>
      <c r="D42" s="177">
        <v>13.91</v>
      </c>
      <c r="E42" s="100">
        <f t="shared" si="26"/>
        <v>13.91</v>
      </c>
      <c r="F42" s="100">
        <v>0</v>
      </c>
      <c r="G42" s="100">
        <v>0</v>
      </c>
      <c r="H42" s="178">
        <f t="shared" si="27"/>
        <v>1</v>
      </c>
      <c r="I42" s="178">
        <f t="shared" si="28"/>
        <v>13.91</v>
      </c>
      <c r="J42" s="178">
        <f t="shared" si="8"/>
        <v>1</v>
      </c>
      <c r="K42" s="179">
        <f t="shared" si="29"/>
        <v>11.95</v>
      </c>
      <c r="L42" s="178">
        <f t="shared" si="30"/>
        <v>11.95</v>
      </c>
      <c r="M42" s="178">
        <v>1</v>
      </c>
      <c r="N42" s="179">
        <v>13.91</v>
      </c>
      <c r="O42" s="178">
        <f t="shared" si="31"/>
        <v>13.91</v>
      </c>
      <c r="P42" s="100">
        <v>1</v>
      </c>
      <c r="Q42" s="104">
        <f t="shared" si="32"/>
        <v>13.91</v>
      </c>
      <c r="R42" s="188">
        <f t="shared" si="33"/>
        <v>13.91</v>
      </c>
      <c r="S42" s="108">
        <f t="shared" si="12"/>
        <v>13.91</v>
      </c>
      <c r="T42" s="98"/>
      <c r="U42" s="98"/>
      <c r="V42" s="98"/>
      <c r="W42" s="177">
        <f t="shared" si="14"/>
        <v>0</v>
      </c>
    </row>
    <row r="43" spans="1:23">
      <c r="A43" s="175" t="s">
        <v>134</v>
      </c>
      <c r="B43" s="176" t="s">
        <v>199</v>
      </c>
      <c r="C43" s="100">
        <v>6</v>
      </c>
      <c r="D43" s="177">
        <v>13.91</v>
      </c>
      <c r="E43" s="100">
        <f t="shared" si="26"/>
        <v>83.460000000000008</v>
      </c>
      <c r="F43" s="100">
        <v>6</v>
      </c>
      <c r="G43" s="100">
        <v>83.460000000000008</v>
      </c>
      <c r="H43" s="178">
        <f>+C43-F43+5</f>
        <v>5</v>
      </c>
      <c r="I43" s="178">
        <f t="shared" si="28"/>
        <v>69.55</v>
      </c>
      <c r="J43" s="178">
        <f t="shared" si="8"/>
        <v>5</v>
      </c>
      <c r="K43" s="179">
        <f t="shared" si="29"/>
        <v>11.95</v>
      </c>
      <c r="L43" s="178">
        <f t="shared" si="30"/>
        <v>59.75</v>
      </c>
      <c r="M43" s="178">
        <v>3</v>
      </c>
      <c r="N43" s="179">
        <v>13.91</v>
      </c>
      <c r="O43" s="178">
        <f t="shared" si="31"/>
        <v>41.730000000000004</v>
      </c>
      <c r="P43" s="100">
        <f t="shared" si="22"/>
        <v>2</v>
      </c>
      <c r="Q43" s="104">
        <f t="shared" si="32"/>
        <v>13.91</v>
      </c>
      <c r="R43" s="188">
        <f t="shared" si="33"/>
        <v>27.82</v>
      </c>
      <c r="S43" s="108">
        <f t="shared" si="12"/>
        <v>27.82</v>
      </c>
      <c r="T43" s="98"/>
      <c r="U43" s="98"/>
      <c r="V43" s="98"/>
      <c r="W43" s="177">
        <f t="shared" si="14"/>
        <v>0</v>
      </c>
    </row>
    <row r="44" spans="1:23">
      <c r="A44" s="175" t="s">
        <v>135</v>
      </c>
      <c r="B44" s="176" t="s">
        <v>39</v>
      </c>
      <c r="C44" s="100">
        <v>3</v>
      </c>
      <c r="D44" s="177">
        <v>13.91</v>
      </c>
      <c r="E44" s="100">
        <f t="shared" si="26"/>
        <v>41.730000000000004</v>
      </c>
      <c r="F44" s="100">
        <v>0</v>
      </c>
      <c r="G44" s="100">
        <v>0</v>
      </c>
      <c r="H44" s="178">
        <f t="shared" si="27"/>
        <v>3</v>
      </c>
      <c r="I44" s="178">
        <f t="shared" si="28"/>
        <v>41.730000000000004</v>
      </c>
      <c r="J44" s="178">
        <f t="shared" si="8"/>
        <v>3</v>
      </c>
      <c r="K44" s="179">
        <f t="shared" si="29"/>
        <v>11.95</v>
      </c>
      <c r="L44" s="178">
        <f t="shared" si="30"/>
        <v>35.849999999999994</v>
      </c>
      <c r="M44" s="178">
        <v>2</v>
      </c>
      <c r="N44" s="179">
        <v>13.91</v>
      </c>
      <c r="O44" s="178">
        <f t="shared" si="31"/>
        <v>27.82</v>
      </c>
      <c r="P44" s="100">
        <f t="shared" si="22"/>
        <v>1</v>
      </c>
      <c r="Q44" s="104">
        <f t="shared" si="32"/>
        <v>13.91</v>
      </c>
      <c r="R44" s="188">
        <f t="shared" si="33"/>
        <v>13.91</v>
      </c>
      <c r="S44" s="108">
        <f t="shared" si="12"/>
        <v>13.91</v>
      </c>
      <c r="T44" s="98"/>
      <c r="U44" s="98"/>
      <c r="V44" s="98"/>
      <c r="W44" s="177">
        <f t="shared" si="14"/>
        <v>0</v>
      </c>
    </row>
    <row r="45" spans="1:23">
      <c r="A45" s="175" t="s">
        <v>136</v>
      </c>
      <c r="B45" s="176" t="s">
        <v>200</v>
      </c>
      <c r="C45" s="100">
        <v>4512</v>
      </c>
      <c r="D45" s="177">
        <v>40</v>
      </c>
      <c r="E45" s="100">
        <f t="shared" si="26"/>
        <v>180480</v>
      </c>
      <c r="F45" s="100">
        <v>2483</v>
      </c>
      <c r="G45" s="100">
        <v>99320</v>
      </c>
      <c r="H45" s="178">
        <f t="shared" si="27"/>
        <v>2029</v>
      </c>
      <c r="I45" s="178">
        <f t="shared" si="28"/>
        <v>81160</v>
      </c>
      <c r="J45" s="178">
        <f t="shared" si="8"/>
        <v>2029</v>
      </c>
      <c r="K45" s="179">
        <f t="shared" si="29"/>
        <v>34.36</v>
      </c>
      <c r="L45" s="178">
        <f t="shared" si="30"/>
        <v>69716.44</v>
      </c>
      <c r="M45" s="178">
        <v>1553</v>
      </c>
      <c r="N45" s="179">
        <v>40</v>
      </c>
      <c r="O45" s="178">
        <f t="shared" si="31"/>
        <v>62120</v>
      </c>
      <c r="P45" s="100">
        <f t="shared" si="22"/>
        <v>1504</v>
      </c>
      <c r="Q45" s="104">
        <f t="shared" si="32"/>
        <v>40</v>
      </c>
      <c r="R45" s="188">
        <f t="shared" si="33"/>
        <v>60160</v>
      </c>
      <c r="S45" s="108">
        <f t="shared" si="12"/>
        <v>60160</v>
      </c>
      <c r="T45" s="98"/>
      <c r="U45" s="98"/>
      <c r="V45" s="98"/>
      <c r="W45" s="177">
        <f t="shared" si="14"/>
        <v>0</v>
      </c>
    </row>
    <row r="46" spans="1:23">
      <c r="A46" s="193" t="s">
        <v>201</v>
      </c>
      <c r="B46" s="194" t="s">
        <v>202</v>
      </c>
      <c r="C46" s="195">
        <v>2865</v>
      </c>
      <c r="D46" s="177">
        <v>40</v>
      </c>
      <c r="E46" s="100">
        <f t="shared" ref="E46:E86" si="34">D46*C46</f>
        <v>114600</v>
      </c>
      <c r="F46" s="100">
        <v>21</v>
      </c>
      <c r="G46" s="100">
        <v>840</v>
      </c>
      <c r="H46" s="178">
        <f>+C46-F46-2-10-10-1-5-2500</f>
        <v>316</v>
      </c>
      <c r="I46" s="178">
        <f t="shared" si="28"/>
        <v>12640</v>
      </c>
      <c r="J46" s="178">
        <f t="shared" si="8"/>
        <v>316</v>
      </c>
      <c r="K46" s="179">
        <f t="shared" si="29"/>
        <v>34.36</v>
      </c>
      <c r="L46" s="178">
        <f t="shared" si="30"/>
        <v>10857.76</v>
      </c>
      <c r="M46" s="178">
        <v>168</v>
      </c>
      <c r="N46" s="179">
        <v>40</v>
      </c>
      <c r="O46" s="178">
        <f t="shared" si="31"/>
        <v>6720</v>
      </c>
      <c r="P46" s="100">
        <f t="shared" si="22"/>
        <v>955</v>
      </c>
      <c r="Q46" s="104">
        <f t="shared" si="32"/>
        <v>40</v>
      </c>
      <c r="R46" s="188">
        <f t="shared" si="33"/>
        <v>38200</v>
      </c>
      <c r="S46" s="108">
        <f t="shared" si="12"/>
        <v>38200</v>
      </c>
      <c r="T46" s="98"/>
      <c r="U46" s="98"/>
      <c r="V46" s="98"/>
      <c r="W46" s="177">
        <f t="shared" si="14"/>
        <v>0</v>
      </c>
    </row>
    <row r="47" spans="1:23" ht="38.25">
      <c r="A47" s="175" t="s">
        <v>137</v>
      </c>
      <c r="B47" s="176" t="s">
        <v>40</v>
      </c>
      <c r="C47" s="100">
        <v>4228</v>
      </c>
      <c r="D47" s="177">
        <v>13.91</v>
      </c>
      <c r="E47" s="100">
        <f t="shared" si="34"/>
        <v>58811.48</v>
      </c>
      <c r="F47" s="100">
        <v>1984</v>
      </c>
      <c r="G47" s="100">
        <v>27597.440000000002</v>
      </c>
      <c r="H47" s="178">
        <f t="shared" si="27"/>
        <v>2244</v>
      </c>
      <c r="I47" s="178">
        <f t="shared" si="28"/>
        <v>31214.04</v>
      </c>
      <c r="J47" s="178">
        <f t="shared" si="8"/>
        <v>2244</v>
      </c>
      <c r="K47" s="179">
        <f t="shared" si="29"/>
        <v>11.95</v>
      </c>
      <c r="L47" s="178">
        <f t="shared" si="30"/>
        <v>26815.8</v>
      </c>
      <c r="M47" s="178">
        <v>1770</v>
      </c>
      <c r="N47" s="179">
        <v>13.91</v>
      </c>
      <c r="O47" s="178">
        <f t="shared" si="31"/>
        <v>24620.7</v>
      </c>
      <c r="P47" s="100">
        <f t="shared" si="22"/>
        <v>1409.3333333333333</v>
      </c>
      <c r="Q47" s="104">
        <f t="shared" si="32"/>
        <v>13.91</v>
      </c>
      <c r="R47" s="188">
        <f t="shared" si="33"/>
        <v>19603.826666666664</v>
      </c>
      <c r="S47" s="108">
        <f t="shared" si="12"/>
        <v>19603.826666666664</v>
      </c>
      <c r="T47" s="98"/>
      <c r="U47" s="98"/>
      <c r="V47" s="98"/>
      <c r="W47" s="177">
        <f t="shared" si="14"/>
        <v>0</v>
      </c>
    </row>
    <row r="48" spans="1:23">
      <c r="A48" s="175" t="s">
        <v>138</v>
      </c>
      <c r="B48" s="176" t="s">
        <v>203</v>
      </c>
      <c r="C48" s="100">
        <v>61</v>
      </c>
      <c r="D48" s="177">
        <v>8.0299999999999994</v>
      </c>
      <c r="E48" s="100">
        <f t="shared" si="34"/>
        <v>489.83</v>
      </c>
      <c r="F48" s="100">
        <v>37</v>
      </c>
      <c r="G48" s="100">
        <v>297.11</v>
      </c>
      <c r="H48" s="178">
        <f t="shared" si="27"/>
        <v>24</v>
      </c>
      <c r="I48" s="178">
        <f t="shared" si="28"/>
        <v>192.71999999999997</v>
      </c>
      <c r="J48" s="178">
        <f t="shared" si="8"/>
        <v>24</v>
      </c>
      <c r="K48" s="179">
        <f t="shared" si="29"/>
        <v>6.9</v>
      </c>
      <c r="L48" s="178">
        <f t="shared" si="30"/>
        <v>165.60000000000002</v>
      </c>
      <c r="M48" s="178">
        <v>21</v>
      </c>
      <c r="N48" s="179">
        <v>8.0299999999999994</v>
      </c>
      <c r="O48" s="178">
        <f t="shared" si="31"/>
        <v>168.63</v>
      </c>
      <c r="P48" s="100">
        <f t="shared" si="22"/>
        <v>20.333333333333332</v>
      </c>
      <c r="Q48" s="104">
        <f t="shared" si="32"/>
        <v>8.0299999999999994</v>
      </c>
      <c r="R48" s="188">
        <f t="shared" si="33"/>
        <v>163.27666666666664</v>
      </c>
      <c r="S48" s="108">
        <f t="shared" si="12"/>
        <v>163.27666666666664</v>
      </c>
      <c r="T48" s="98"/>
      <c r="U48" s="98"/>
      <c r="V48" s="98"/>
      <c r="W48" s="177">
        <f t="shared" si="14"/>
        <v>0</v>
      </c>
    </row>
    <row r="49" spans="1:23" ht="25.5">
      <c r="A49" s="175" t="s">
        <v>139</v>
      </c>
      <c r="B49" s="176" t="s">
        <v>41</v>
      </c>
      <c r="C49" s="100">
        <v>22444</v>
      </c>
      <c r="D49" s="177">
        <v>17.440000000000001</v>
      </c>
      <c r="E49" s="100">
        <f t="shared" si="34"/>
        <v>391423.36000000004</v>
      </c>
      <c r="F49" s="100">
        <v>14835</v>
      </c>
      <c r="G49" s="100">
        <v>258722.40000000002</v>
      </c>
      <c r="H49" s="178">
        <f t="shared" si="27"/>
        <v>7609</v>
      </c>
      <c r="I49" s="178">
        <f t="shared" si="28"/>
        <v>132700.96000000002</v>
      </c>
      <c r="J49" s="178">
        <f t="shared" si="8"/>
        <v>7609</v>
      </c>
      <c r="K49" s="179">
        <f t="shared" si="29"/>
        <v>14.98</v>
      </c>
      <c r="L49" s="178">
        <f t="shared" si="30"/>
        <v>113982.82</v>
      </c>
      <c r="M49" s="178">
        <v>7530</v>
      </c>
      <c r="N49" s="179">
        <v>17.440000000000001</v>
      </c>
      <c r="O49" s="178">
        <f t="shared" si="31"/>
        <v>131323.20000000001</v>
      </c>
      <c r="P49" s="100">
        <f t="shared" si="22"/>
        <v>7481.333333333333</v>
      </c>
      <c r="Q49" s="104">
        <f t="shared" si="32"/>
        <v>17.440000000000001</v>
      </c>
      <c r="R49" s="188">
        <f t="shared" si="33"/>
        <v>130474.45333333334</v>
      </c>
      <c r="S49" s="108">
        <f t="shared" si="12"/>
        <v>130474.45333333334</v>
      </c>
      <c r="T49" s="98"/>
      <c r="U49" s="98"/>
      <c r="V49" s="98"/>
      <c r="W49" s="177">
        <f t="shared" si="14"/>
        <v>0</v>
      </c>
    </row>
    <row r="50" spans="1:23" ht="25.5">
      <c r="A50" s="175" t="s">
        <v>140</v>
      </c>
      <c r="B50" s="176" t="s">
        <v>42</v>
      </c>
      <c r="C50" s="100">
        <v>1209</v>
      </c>
      <c r="D50" s="177">
        <v>40.770000000000003</v>
      </c>
      <c r="E50" s="100">
        <f t="shared" si="34"/>
        <v>49290.93</v>
      </c>
      <c r="F50" s="100">
        <v>883</v>
      </c>
      <c r="G50" s="100">
        <v>35999.910000000003</v>
      </c>
      <c r="H50" s="178">
        <f t="shared" si="27"/>
        <v>326</v>
      </c>
      <c r="I50" s="178">
        <f t="shared" si="28"/>
        <v>13291.02</v>
      </c>
      <c r="J50" s="178">
        <f t="shared" si="8"/>
        <v>326</v>
      </c>
      <c r="K50" s="179">
        <f t="shared" si="29"/>
        <v>35.020000000000003</v>
      </c>
      <c r="L50" s="178">
        <f t="shared" si="30"/>
        <v>11416.52</v>
      </c>
      <c r="M50" s="178">
        <v>381</v>
      </c>
      <c r="N50" s="179">
        <v>40.770000000000003</v>
      </c>
      <c r="O50" s="178">
        <f t="shared" si="31"/>
        <v>15533.37</v>
      </c>
      <c r="P50" s="100">
        <f t="shared" si="22"/>
        <v>403</v>
      </c>
      <c r="Q50" s="104">
        <f t="shared" si="32"/>
        <v>40.770000000000003</v>
      </c>
      <c r="R50" s="188">
        <f t="shared" si="33"/>
        <v>16430.310000000001</v>
      </c>
      <c r="S50" s="108">
        <f t="shared" si="12"/>
        <v>16430.310000000001</v>
      </c>
      <c r="T50" s="98"/>
      <c r="U50" s="98"/>
      <c r="V50" s="98"/>
      <c r="W50" s="177">
        <f t="shared" si="14"/>
        <v>0</v>
      </c>
    </row>
    <row r="51" spans="1:23">
      <c r="A51" s="175" t="s">
        <v>141</v>
      </c>
      <c r="B51" s="98" t="s">
        <v>43</v>
      </c>
      <c r="C51" s="100">
        <v>1</v>
      </c>
      <c r="D51" s="177">
        <v>8.56</v>
      </c>
      <c r="E51" s="100">
        <f t="shared" si="34"/>
        <v>8.56</v>
      </c>
      <c r="F51" s="100">
        <v>6</v>
      </c>
      <c r="G51" s="100">
        <v>51.36</v>
      </c>
      <c r="H51" s="178">
        <f>+C51-F51+10</f>
        <v>5</v>
      </c>
      <c r="I51" s="178">
        <f t="shared" si="28"/>
        <v>42.800000000000004</v>
      </c>
      <c r="J51" s="178">
        <f t="shared" si="8"/>
        <v>5</v>
      </c>
      <c r="K51" s="179">
        <f t="shared" si="29"/>
        <v>7.35</v>
      </c>
      <c r="L51" s="178">
        <f t="shared" si="30"/>
        <v>36.75</v>
      </c>
      <c r="M51" s="178">
        <v>3</v>
      </c>
      <c r="N51" s="179">
        <v>8.56</v>
      </c>
      <c r="O51" s="178">
        <f t="shared" si="31"/>
        <v>25.68</v>
      </c>
      <c r="P51" s="100">
        <v>1</v>
      </c>
      <c r="Q51" s="104">
        <f t="shared" si="32"/>
        <v>8.56</v>
      </c>
      <c r="R51" s="188">
        <f t="shared" si="33"/>
        <v>8.56</v>
      </c>
      <c r="S51" s="108">
        <f t="shared" si="12"/>
        <v>8.56</v>
      </c>
      <c r="T51" s="98"/>
      <c r="U51" s="98"/>
      <c r="V51" s="98"/>
      <c r="W51" s="177">
        <f t="shared" si="14"/>
        <v>0</v>
      </c>
    </row>
    <row r="52" spans="1:23">
      <c r="A52" s="175" t="s">
        <v>142</v>
      </c>
      <c r="B52" s="176" t="s">
        <v>44</v>
      </c>
      <c r="C52" s="100">
        <v>742</v>
      </c>
      <c r="D52" s="177">
        <v>16.05</v>
      </c>
      <c r="E52" s="100">
        <f t="shared" si="34"/>
        <v>11909.1</v>
      </c>
      <c r="F52" s="100">
        <v>502</v>
      </c>
      <c r="G52" s="100">
        <v>8057.1</v>
      </c>
      <c r="H52" s="178">
        <f t="shared" si="27"/>
        <v>240</v>
      </c>
      <c r="I52" s="178">
        <f t="shared" si="28"/>
        <v>3852</v>
      </c>
      <c r="J52" s="178">
        <f t="shared" si="8"/>
        <v>240</v>
      </c>
      <c r="K52" s="179">
        <f t="shared" si="29"/>
        <v>13.79</v>
      </c>
      <c r="L52" s="178">
        <f t="shared" si="30"/>
        <v>3309.6</v>
      </c>
      <c r="M52" s="178">
        <v>233</v>
      </c>
      <c r="N52" s="179">
        <v>16.05</v>
      </c>
      <c r="O52" s="178">
        <f t="shared" si="31"/>
        <v>3739.65</v>
      </c>
      <c r="P52" s="100">
        <f t="shared" si="22"/>
        <v>247.33333333333334</v>
      </c>
      <c r="Q52" s="104">
        <f t="shared" si="32"/>
        <v>16.05</v>
      </c>
      <c r="R52" s="188">
        <f t="shared" si="33"/>
        <v>3969.7000000000003</v>
      </c>
      <c r="S52" s="108">
        <f t="shared" si="12"/>
        <v>3969.7000000000003</v>
      </c>
      <c r="T52" s="98"/>
      <c r="U52" s="98"/>
      <c r="V52" s="98"/>
      <c r="W52" s="177">
        <f t="shared" si="14"/>
        <v>0</v>
      </c>
    </row>
    <row r="53" spans="1:23">
      <c r="A53" s="175" t="s">
        <v>143</v>
      </c>
      <c r="B53" s="176" t="s">
        <v>204</v>
      </c>
      <c r="C53" s="100">
        <v>756</v>
      </c>
      <c r="D53" s="177">
        <v>13.91</v>
      </c>
      <c r="E53" s="100">
        <f t="shared" si="34"/>
        <v>10515.960000000001</v>
      </c>
      <c r="F53" s="100">
        <v>388</v>
      </c>
      <c r="G53" s="100">
        <v>5397.08</v>
      </c>
      <c r="H53" s="178">
        <f t="shared" si="27"/>
        <v>368</v>
      </c>
      <c r="I53" s="178">
        <f t="shared" si="28"/>
        <v>5118.88</v>
      </c>
      <c r="J53" s="178">
        <f t="shared" si="8"/>
        <v>368</v>
      </c>
      <c r="K53" s="179">
        <f t="shared" si="29"/>
        <v>11.95</v>
      </c>
      <c r="L53" s="178">
        <f t="shared" si="30"/>
        <v>4397.5999999999995</v>
      </c>
      <c r="M53" s="178">
        <v>311</v>
      </c>
      <c r="N53" s="179">
        <v>13.91</v>
      </c>
      <c r="O53" s="178">
        <f t="shared" si="31"/>
        <v>4326.01</v>
      </c>
      <c r="P53" s="100">
        <f t="shared" si="22"/>
        <v>252</v>
      </c>
      <c r="Q53" s="104">
        <f t="shared" si="32"/>
        <v>13.91</v>
      </c>
      <c r="R53" s="188">
        <f t="shared" si="33"/>
        <v>3505.32</v>
      </c>
      <c r="S53" s="108">
        <f t="shared" si="12"/>
        <v>3505.32</v>
      </c>
      <c r="T53" s="98"/>
      <c r="U53" s="98"/>
      <c r="V53" s="98"/>
      <c r="W53" s="177">
        <f t="shared" si="14"/>
        <v>0</v>
      </c>
    </row>
    <row r="54" spans="1:23" ht="25.5">
      <c r="A54" s="175" t="s">
        <v>144</v>
      </c>
      <c r="B54" s="176" t="s">
        <v>45</v>
      </c>
      <c r="C54" s="100">
        <v>12286</v>
      </c>
      <c r="D54" s="177">
        <v>13.91</v>
      </c>
      <c r="E54" s="100">
        <f t="shared" si="34"/>
        <v>170898.26</v>
      </c>
      <c r="F54" s="100">
        <v>7212</v>
      </c>
      <c r="G54" s="100">
        <v>100318.92</v>
      </c>
      <c r="H54" s="178">
        <f t="shared" si="27"/>
        <v>5074</v>
      </c>
      <c r="I54" s="178">
        <f t="shared" si="28"/>
        <v>70579.34</v>
      </c>
      <c r="J54" s="178">
        <f t="shared" si="8"/>
        <v>5074</v>
      </c>
      <c r="K54" s="179">
        <f t="shared" si="29"/>
        <v>11.95</v>
      </c>
      <c r="L54" s="178">
        <f t="shared" si="30"/>
        <v>60634.299999999996</v>
      </c>
      <c r="M54" s="178">
        <v>4586</v>
      </c>
      <c r="N54" s="179">
        <v>13.91</v>
      </c>
      <c r="O54" s="178">
        <f t="shared" si="31"/>
        <v>63791.26</v>
      </c>
      <c r="P54" s="100">
        <f t="shared" si="22"/>
        <v>4095.3333333333335</v>
      </c>
      <c r="Q54" s="104">
        <f t="shared" si="32"/>
        <v>13.91</v>
      </c>
      <c r="R54" s="188">
        <f t="shared" si="33"/>
        <v>56966.08666666667</v>
      </c>
      <c r="S54" s="108">
        <f t="shared" si="12"/>
        <v>56966.08666666667</v>
      </c>
      <c r="T54" s="98"/>
      <c r="U54" s="98"/>
      <c r="V54" s="98"/>
      <c r="W54" s="177">
        <f t="shared" si="14"/>
        <v>0</v>
      </c>
    </row>
    <row r="55" spans="1:23">
      <c r="A55" s="175" t="s">
        <v>145</v>
      </c>
      <c r="B55" s="176" t="s">
        <v>46</v>
      </c>
      <c r="C55" s="100">
        <v>1965</v>
      </c>
      <c r="D55" s="177">
        <v>17.440000000000001</v>
      </c>
      <c r="E55" s="100">
        <f t="shared" si="34"/>
        <v>34269.600000000006</v>
      </c>
      <c r="F55" s="100">
        <v>986</v>
      </c>
      <c r="G55" s="100">
        <v>17195.84</v>
      </c>
      <c r="H55" s="178">
        <f t="shared" si="27"/>
        <v>979</v>
      </c>
      <c r="I55" s="178">
        <f t="shared" si="28"/>
        <v>17073.760000000002</v>
      </c>
      <c r="J55" s="178">
        <f t="shared" si="8"/>
        <v>979</v>
      </c>
      <c r="K55" s="179">
        <f t="shared" si="29"/>
        <v>14.98</v>
      </c>
      <c r="L55" s="178">
        <f t="shared" si="30"/>
        <v>14665.42</v>
      </c>
      <c r="M55" s="178">
        <v>804</v>
      </c>
      <c r="N55" s="179">
        <v>17.440000000000001</v>
      </c>
      <c r="O55" s="178">
        <f t="shared" si="31"/>
        <v>14021.76</v>
      </c>
      <c r="P55" s="100">
        <f t="shared" si="22"/>
        <v>655</v>
      </c>
      <c r="Q55" s="104">
        <f t="shared" si="32"/>
        <v>17.440000000000001</v>
      </c>
      <c r="R55" s="188">
        <f t="shared" si="33"/>
        <v>11423.2</v>
      </c>
      <c r="S55" s="108">
        <f t="shared" si="12"/>
        <v>11423.2</v>
      </c>
      <c r="T55" s="98"/>
      <c r="U55" s="98"/>
      <c r="V55" s="98"/>
      <c r="W55" s="177">
        <f t="shared" si="14"/>
        <v>0</v>
      </c>
    </row>
    <row r="56" spans="1:23">
      <c r="A56" s="175" t="s">
        <v>146</v>
      </c>
      <c r="B56" s="176" t="s">
        <v>205</v>
      </c>
      <c r="C56" s="100">
        <v>523428</v>
      </c>
      <c r="D56" s="177">
        <v>22.79</v>
      </c>
      <c r="E56" s="100">
        <f t="shared" si="34"/>
        <v>11928924.119999999</v>
      </c>
      <c r="F56" s="100">
        <v>317438</v>
      </c>
      <c r="G56" s="100">
        <v>7234412.0199999996</v>
      </c>
      <c r="H56" s="178">
        <f t="shared" si="27"/>
        <v>205990</v>
      </c>
      <c r="I56" s="178">
        <f t="shared" si="28"/>
        <v>4694512.0999999996</v>
      </c>
      <c r="J56" s="178">
        <f t="shared" si="8"/>
        <v>205990</v>
      </c>
      <c r="K56" s="179">
        <f t="shared" si="29"/>
        <v>19.579999999999998</v>
      </c>
      <c r="L56" s="178">
        <f t="shared" si="30"/>
        <v>4033284.1999999997</v>
      </c>
      <c r="M56" s="178">
        <v>198713</v>
      </c>
      <c r="N56" s="179">
        <v>22.79</v>
      </c>
      <c r="O56" s="178">
        <f t="shared" si="31"/>
        <v>4528669.2699999996</v>
      </c>
      <c r="P56" s="100">
        <f t="shared" si="22"/>
        <v>174476</v>
      </c>
      <c r="Q56" s="104">
        <f t="shared" si="32"/>
        <v>22.79</v>
      </c>
      <c r="R56" s="188">
        <f t="shared" si="33"/>
        <v>3976308.04</v>
      </c>
      <c r="S56" s="108">
        <f t="shared" si="12"/>
        <v>3976308.04</v>
      </c>
      <c r="T56" s="98"/>
      <c r="U56" s="98"/>
      <c r="V56" s="98"/>
      <c r="W56" s="177">
        <f t="shared" si="14"/>
        <v>0</v>
      </c>
    </row>
    <row r="57" spans="1:23" ht="25.5">
      <c r="A57" s="175" t="s">
        <v>147</v>
      </c>
      <c r="B57" s="176" t="s">
        <v>47</v>
      </c>
      <c r="C57" s="100">
        <v>1</v>
      </c>
      <c r="D57" s="177">
        <v>28.89</v>
      </c>
      <c r="E57" s="100">
        <f t="shared" si="34"/>
        <v>28.89</v>
      </c>
      <c r="F57" s="100">
        <v>1</v>
      </c>
      <c r="G57" s="100">
        <v>28.89</v>
      </c>
      <c r="H57" s="178">
        <f>+C57-F57+1</f>
        <v>1</v>
      </c>
      <c r="I57" s="178">
        <f t="shared" si="28"/>
        <v>28.89</v>
      </c>
      <c r="J57" s="178">
        <f t="shared" si="8"/>
        <v>1</v>
      </c>
      <c r="K57" s="179">
        <f t="shared" si="29"/>
        <v>24.81</v>
      </c>
      <c r="L57" s="178">
        <f t="shared" si="30"/>
        <v>24.81</v>
      </c>
      <c r="M57" s="178">
        <v>1</v>
      </c>
      <c r="N57" s="179">
        <v>28.89</v>
      </c>
      <c r="O57" s="178">
        <f t="shared" si="31"/>
        <v>28.89</v>
      </c>
      <c r="P57" s="100">
        <v>1</v>
      </c>
      <c r="Q57" s="104">
        <f t="shared" si="32"/>
        <v>28.89</v>
      </c>
      <c r="R57" s="188">
        <f t="shared" si="33"/>
        <v>28.89</v>
      </c>
      <c r="S57" s="108">
        <f t="shared" si="12"/>
        <v>28.89</v>
      </c>
      <c r="T57" s="98"/>
      <c r="U57" s="98"/>
      <c r="V57" s="98"/>
      <c r="W57" s="177">
        <f t="shared" si="14"/>
        <v>0</v>
      </c>
    </row>
    <row r="58" spans="1:23">
      <c r="A58" s="175" t="s">
        <v>148</v>
      </c>
      <c r="B58" s="176" t="s">
        <v>48</v>
      </c>
      <c r="C58" s="100">
        <v>3385</v>
      </c>
      <c r="D58" s="177">
        <v>13.36</v>
      </c>
      <c r="E58" s="100">
        <f t="shared" si="34"/>
        <v>45223.6</v>
      </c>
      <c r="F58" s="100">
        <v>1757</v>
      </c>
      <c r="G58" s="100">
        <v>23473.519999999997</v>
      </c>
      <c r="H58" s="178">
        <f t="shared" si="27"/>
        <v>1628</v>
      </c>
      <c r="I58" s="178">
        <f t="shared" si="28"/>
        <v>21750.079999999998</v>
      </c>
      <c r="J58" s="178">
        <f t="shared" si="8"/>
        <v>1628</v>
      </c>
      <c r="K58" s="179">
        <f t="shared" si="29"/>
        <v>11.48</v>
      </c>
      <c r="L58" s="178">
        <f t="shared" si="30"/>
        <v>18689.440000000002</v>
      </c>
      <c r="M58" s="178">
        <v>1376</v>
      </c>
      <c r="N58" s="179">
        <v>13.36</v>
      </c>
      <c r="O58" s="178">
        <f t="shared" si="31"/>
        <v>18383.36</v>
      </c>
      <c r="P58" s="100">
        <f t="shared" si="22"/>
        <v>1128.3333333333333</v>
      </c>
      <c r="Q58" s="104">
        <f t="shared" si="32"/>
        <v>13.36</v>
      </c>
      <c r="R58" s="188">
        <f t="shared" si="33"/>
        <v>15074.533333333331</v>
      </c>
      <c r="S58" s="108">
        <f t="shared" si="12"/>
        <v>15074.533333333331</v>
      </c>
      <c r="T58" s="98"/>
      <c r="U58" s="98"/>
      <c r="V58" s="98"/>
      <c r="W58" s="177">
        <f t="shared" si="14"/>
        <v>0</v>
      </c>
    </row>
    <row r="59" spans="1:23" ht="25.5">
      <c r="A59" s="175" t="s">
        <v>149</v>
      </c>
      <c r="B59" s="176" t="s">
        <v>206</v>
      </c>
      <c r="C59" s="100">
        <v>2618</v>
      </c>
      <c r="D59" s="177">
        <v>17.66</v>
      </c>
      <c r="E59" s="100">
        <f t="shared" si="34"/>
        <v>46233.88</v>
      </c>
      <c r="F59" s="100">
        <v>1685</v>
      </c>
      <c r="G59" s="100">
        <v>29757.100000000002</v>
      </c>
      <c r="H59" s="178">
        <f t="shared" si="27"/>
        <v>933</v>
      </c>
      <c r="I59" s="178">
        <f t="shared" si="28"/>
        <v>16476.78</v>
      </c>
      <c r="J59" s="178">
        <f t="shared" si="8"/>
        <v>933</v>
      </c>
      <c r="K59" s="179">
        <f t="shared" si="29"/>
        <v>15.17</v>
      </c>
      <c r="L59" s="178">
        <f t="shared" si="30"/>
        <v>14153.61</v>
      </c>
      <c r="M59" s="178">
        <v>884</v>
      </c>
      <c r="N59" s="179">
        <v>17.66</v>
      </c>
      <c r="O59" s="178">
        <f t="shared" si="31"/>
        <v>15611.44</v>
      </c>
      <c r="P59" s="100">
        <f t="shared" si="22"/>
        <v>872.66666666666663</v>
      </c>
      <c r="Q59" s="104">
        <f t="shared" si="32"/>
        <v>17.66</v>
      </c>
      <c r="R59" s="188">
        <f t="shared" si="33"/>
        <v>15411.293333333333</v>
      </c>
      <c r="S59" s="108">
        <f t="shared" si="12"/>
        <v>15411.293333333333</v>
      </c>
      <c r="T59" s="98"/>
      <c r="U59" s="98"/>
      <c r="V59" s="98"/>
      <c r="W59" s="177">
        <f t="shared" si="14"/>
        <v>0</v>
      </c>
    </row>
    <row r="60" spans="1:23" ht="38.25">
      <c r="A60" s="175" t="s">
        <v>150</v>
      </c>
      <c r="B60" s="176" t="s">
        <v>49</v>
      </c>
      <c r="C60" s="100">
        <v>41605</v>
      </c>
      <c r="D60" s="177">
        <v>17.66</v>
      </c>
      <c r="E60" s="100">
        <f t="shared" si="34"/>
        <v>734744.3</v>
      </c>
      <c r="F60" s="100">
        <v>25757</v>
      </c>
      <c r="G60" s="100">
        <v>454868.62000000023</v>
      </c>
      <c r="H60" s="178">
        <f t="shared" si="27"/>
        <v>15848</v>
      </c>
      <c r="I60" s="178">
        <f t="shared" si="28"/>
        <v>279875.68</v>
      </c>
      <c r="J60" s="178">
        <f t="shared" si="8"/>
        <v>15848</v>
      </c>
      <c r="K60" s="179">
        <f t="shared" si="29"/>
        <v>15.17</v>
      </c>
      <c r="L60" s="178">
        <f t="shared" si="30"/>
        <v>240414.16</v>
      </c>
      <c r="M60" s="178">
        <v>14918</v>
      </c>
      <c r="N60" s="179">
        <v>17.66</v>
      </c>
      <c r="O60" s="178">
        <f t="shared" si="31"/>
        <v>263451.88</v>
      </c>
      <c r="P60" s="100">
        <f t="shared" si="22"/>
        <v>13868.333333333334</v>
      </c>
      <c r="Q60" s="104">
        <f t="shared" si="32"/>
        <v>17.66</v>
      </c>
      <c r="R60" s="188">
        <f t="shared" si="33"/>
        <v>244914.76666666669</v>
      </c>
      <c r="S60" s="108">
        <f t="shared" si="12"/>
        <v>244914.76666666669</v>
      </c>
      <c r="T60" s="98"/>
      <c r="U60" s="98"/>
      <c r="V60" s="98"/>
      <c r="W60" s="177">
        <f t="shared" si="14"/>
        <v>0</v>
      </c>
    </row>
    <row r="61" spans="1:23">
      <c r="A61" s="175" t="s">
        <v>151</v>
      </c>
      <c r="B61" s="176" t="s">
        <v>50</v>
      </c>
      <c r="C61" s="100">
        <v>12534</v>
      </c>
      <c r="D61" s="177">
        <v>17.66</v>
      </c>
      <c r="E61" s="100">
        <f t="shared" si="34"/>
        <v>221350.44</v>
      </c>
      <c r="F61" s="100">
        <v>8153</v>
      </c>
      <c r="G61" s="100">
        <v>143981.97999999998</v>
      </c>
      <c r="H61" s="178">
        <f t="shared" si="27"/>
        <v>4381</v>
      </c>
      <c r="I61" s="178">
        <f t="shared" si="28"/>
        <v>77368.460000000006</v>
      </c>
      <c r="J61" s="178">
        <f t="shared" si="8"/>
        <v>4381</v>
      </c>
      <c r="K61" s="179">
        <f t="shared" si="29"/>
        <v>15.17</v>
      </c>
      <c r="L61" s="178">
        <f t="shared" si="30"/>
        <v>66459.77</v>
      </c>
      <c r="M61" s="178">
        <v>4429</v>
      </c>
      <c r="N61" s="179">
        <v>17.66</v>
      </c>
      <c r="O61" s="178">
        <f t="shared" si="31"/>
        <v>78216.14</v>
      </c>
      <c r="P61" s="100">
        <f t="shared" si="22"/>
        <v>4178</v>
      </c>
      <c r="Q61" s="104">
        <f t="shared" si="32"/>
        <v>17.66</v>
      </c>
      <c r="R61" s="188">
        <f t="shared" si="33"/>
        <v>73783.48</v>
      </c>
      <c r="S61" s="108">
        <f t="shared" si="12"/>
        <v>73783.48</v>
      </c>
      <c r="T61" s="98"/>
      <c r="U61" s="98"/>
      <c r="V61" s="98"/>
      <c r="W61" s="177">
        <f t="shared" si="14"/>
        <v>0</v>
      </c>
    </row>
    <row r="62" spans="1:23" ht="51">
      <c r="A62" s="175" t="s">
        <v>152</v>
      </c>
      <c r="B62" s="176" t="s">
        <v>51</v>
      </c>
      <c r="C62" s="100">
        <v>1</v>
      </c>
      <c r="D62" s="177">
        <v>20.329999999999998</v>
      </c>
      <c r="E62" s="100">
        <f t="shared" si="34"/>
        <v>20.329999999999998</v>
      </c>
      <c r="F62" s="100">
        <v>0</v>
      </c>
      <c r="G62" s="100">
        <v>0</v>
      </c>
      <c r="H62" s="178">
        <f t="shared" si="27"/>
        <v>1</v>
      </c>
      <c r="I62" s="178">
        <f t="shared" si="28"/>
        <v>20.329999999999998</v>
      </c>
      <c r="J62" s="178">
        <f t="shared" si="8"/>
        <v>1</v>
      </c>
      <c r="K62" s="179">
        <f t="shared" si="29"/>
        <v>17.46</v>
      </c>
      <c r="L62" s="178">
        <f t="shared" si="30"/>
        <v>17.46</v>
      </c>
      <c r="M62" s="178">
        <v>1</v>
      </c>
      <c r="N62" s="179">
        <v>20.329999999999998</v>
      </c>
      <c r="O62" s="178">
        <f t="shared" si="31"/>
        <v>20.329999999999998</v>
      </c>
      <c r="P62" s="100">
        <v>1</v>
      </c>
      <c r="Q62" s="104">
        <f t="shared" si="32"/>
        <v>20.329999999999998</v>
      </c>
      <c r="R62" s="188">
        <f t="shared" si="33"/>
        <v>20.329999999999998</v>
      </c>
      <c r="S62" s="108">
        <f t="shared" si="12"/>
        <v>20.329999999999998</v>
      </c>
      <c r="T62" s="98"/>
      <c r="U62" s="98"/>
      <c r="V62" s="98"/>
      <c r="W62" s="177">
        <f t="shared" si="14"/>
        <v>0</v>
      </c>
    </row>
    <row r="63" spans="1:23" ht="38.25">
      <c r="A63" s="175" t="s">
        <v>153</v>
      </c>
      <c r="B63" s="176" t="s">
        <v>52</v>
      </c>
      <c r="C63" s="100">
        <v>1</v>
      </c>
      <c r="D63" s="177">
        <v>26.75</v>
      </c>
      <c r="E63" s="100">
        <f t="shared" si="34"/>
        <v>26.75</v>
      </c>
      <c r="F63" s="100">
        <v>0</v>
      </c>
      <c r="G63" s="100">
        <v>0</v>
      </c>
      <c r="H63" s="178">
        <f t="shared" si="27"/>
        <v>1</v>
      </c>
      <c r="I63" s="178">
        <f t="shared" si="28"/>
        <v>26.75</v>
      </c>
      <c r="J63" s="178">
        <f t="shared" si="8"/>
        <v>1</v>
      </c>
      <c r="K63" s="179">
        <f t="shared" si="29"/>
        <v>22.98</v>
      </c>
      <c r="L63" s="178">
        <f t="shared" si="30"/>
        <v>22.98</v>
      </c>
      <c r="M63" s="178">
        <v>1</v>
      </c>
      <c r="N63" s="179">
        <v>26.75</v>
      </c>
      <c r="O63" s="178">
        <f t="shared" si="31"/>
        <v>26.75</v>
      </c>
      <c r="P63" s="100">
        <v>1</v>
      </c>
      <c r="Q63" s="104">
        <f t="shared" si="32"/>
        <v>26.75</v>
      </c>
      <c r="R63" s="188">
        <f t="shared" si="33"/>
        <v>26.75</v>
      </c>
      <c r="S63" s="108">
        <f t="shared" si="12"/>
        <v>26.75</v>
      </c>
      <c r="T63" s="98"/>
      <c r="U63" s="98"/>
      <c r="V63" s="98"/>
      <c r="W63" s="177">
        <f t="shared" si="14"/>
        <v>0</v>
      </c>
    </row>
    <row r="64" spans="1:23" ht="51">
      <c r="A64" s="175" t="s">
        <v>154</v>
      </c>
      <c r="B64" s="176" t="s">
        <v>207</v>
      </c>
      <c r="C64" s="100">
        <v>1</v>
      </c>
      <c r="D64" s="177">
        <v>26.75</v>
      </c>
      <c r="E64" s="100">
        <f t="shared" si="34"/>
        <v>26.75</v>
      </c>
      <c r="F64" s="100">
        <v>0</v>
      </c>
      <c r="G64" s="100">
        <v>0</v>
      </c>
      <c r="H64" s="178">
        <f t="shared" si="27"/>
        <v>1</v>
      </c>
      <c r="I64" s="178">
        <f t="shared" si="28"/>
        <v>26.75</v>
      </c>
      <c r="J64" s="178">
        <f t="shared" si="8"/>
        <v>1</v>
      </c>
      <c r="K64" s="179">
        <f t="shared" si="29"/>
        <v>22.98</v>
      </c>
      <c r="L64" s="178">
        <f t="shared" si="30"/>
        <v>22.98</v>
      </c>
      <c r="M64" s="178">
        <v>1</v>
      </c>
      <c r="N64" s="179">
        <v>26.75</v>
      </c>
      <c r="O64" s="178">
        <f t="shared" si="31"/>
        <v>26.75</v>
      </c>
      <c r="P64" s="100">
        <v>1</v>
      </c>
      <c r="Q64" s="104">
        <f t="shared" si="32"/>
        <v>26.75</v>
      </c>
      <c r="R64" s="188">
        <f t="shared" si="33"/>
        <v>26.75</v>
      </c>
      <c r="S64" s="108">
        <f t="shared" si="12"/>
        <v>26.75</v>
      </c>
      <c r="T64" s="98"/>
      <c r="U64" s="98"/>
      <c r="V64" s="98"/>
      <c r="W64" s="177">
        <f t="shared" si="14"/>
        <v>0</v>
      </c>
    </row>
    <row r="65" spans="1:23" ht="76.5">
      <c r="A65" s="175" t="s">
        <v>155</v>
      </c>
      <c r="B65" s="176" t="s">
        <v>53</v>
      </c>
      <c r="C65" s="100">
        <v>26</v>
      </c>
      <c r="D65" s="177">
        <v>26.75</v>
      </c>
      <c r="E65" s="100">
        <f t="shared" si="34"/>
        <v>695.5</v>
      </c>
      <c r="F65" s="100">
        <v>21</v>
      </c>
      <c r="G65" s="100">
        <v>561.75</v>
      </c>
      <c r="H65" s="178">
        <f t="shared" si="27"/>
        <v>5</v>
      </c>
      <c r="I65" s="178">
        <f t="shared" si="28"/>
        <v>133.75</v>
      </c>
      <c r="J65" s="178">
        <f t="shared" si="8"/>
        <v>5</v>
      </c>
      <c r="K65" s="179">
        <f t="shared" si="29"/>
        <v>22.98</v>
      </c>
      <c r="L65" s="178">
        <f t="shared" si="30"/>
        <v>114.9</v>
      </c>
      <c r="M65" s="178">
        <v>7</v>
      </c>
      <c r="N65" s="179">
        <v>26.75</v>
      </c>
      <c r="O65" s="178">
        <f t="shared" si="31"/>
        <v>187.25</v>
      </c>
      <c r="P65" s="100">
        <f t="shared" si="22"/>
        <v>8.6666666666666661</v>
      </c>
      <c r="Q65" s="104">
        <f t="shared" si="32"/>
        <v>26.75</v>
      </c>
      <c r="R65" s="188">
        <f t="shared" si="33"/>
        <v>231.83333333333331</v>
      </c>
      <c r="S65" s="108">
        <f t="shared" si="12"/>
        <v>231.83333333333331</v>
      </c>
      <c r="T65" s="98"/>
      <c r="U65" s="98"/>
      <c r="V65" s="98"/>
      <c r="W65" s="177">
        <f t="shared" si="14"/>
        <v>0</v>
      </c>
    </row>
    <row r="66" spans="1:23" ht="38.25">
      <c r="A66" s="175" t="s">
        <v>156</v>
      </c>
      <c r="B66" s="176" t="s">
        <v>54</v>
      </c>
      <c r="C66" s="100">
        <v>4095</v>
      </c>
      <c r="D66" s="177">
        <v>14</v>
      </c>
      <c r="E66" s="100">
        <f t="shared" si="34"/>
        <v>57330</v>
      </c>
      <c r="F66" s="100">
        <v>2352</v>
      </c>
      <c r="G66" s="100">
        <v>32753.78</v>
      </c>
      <c r="H66" s="178">
        <f t="shared" si="27"/>
        <v>1743</v>
      </c>
      <c r="I66" s="178">
        <f t="shared" si="28"/>
        <v>24402</v>
      </c>
      <c r="J66" s="178">
        <f t="shared" si="8"/>
        <v>1743</v>
      </c>
      <c r="K66" s="179">
        <f t="shared" si="29"/>
        <v>12.03</v>
      </c>
      <c r="L66" s="178">
        <f t="shared" si="30"/>
        <v>20968.289999999997</v>
      </c>
      <c r="M66" s="178">
        <v>1548</v>
      </c>
      <c r="N66" s="179">
        <v>14</v>
      </c>
      <c r="O66" s="178">
        <f t="shared" si="31"/>
        <v>21672</v>
      </c>
      <c r="P66" s="100">
        <f t="shared" si="22"/>
        <v>1365</v>
      </c>
      <c r="Q66" s="104">
        <f t="shared" si="32"/>
        <v>14</v>
      </c>
      <c r="R66" s="188">
        <f t="shared" si="33"/>
        <v>19110</v>
      </c>
      <c r="S66" s="108">
        <f t="shared" si="12"/>
        <v>19110</v>
      </c>
      <c r="T66" s="98"/>
      <c r="U66" s="98"/>
      <c r="V66" s="98"/>
      <c r="W66" s="177">
        <f t="shared" si="14"/>
        <v>0</v>
      </c>
    </row>
    <row r="67" spans="1:23" ht="63.75">
      <c r="A67" s="175" t="s">
        <v>157</v>
      </c>
      <c r="B67" s="176" t="s">
        <v>55</v>
      </c>
      <c r="C67" s="100">
        <v>5</v>
      </c>
      <c r="D67" s="177">
        <v>26.75</v>
      </c>
      <c r="E67" s="100">
        <f t="shared" si="34"/>
        <v>133.75</v>
      </c>
      <c r="F67" s="100">
        <v>2</v>
      </c>
      <c r="G67" s="100">
        <v>53.5</v>
      </c>
      <c r="H67" s="178">
        <f t="shared" si="27"/>
        <v>3</v>
      </c>
      <c r="I67" s="178">
        <f t="shared" si="28"/>
        <v>80.25</v>
      </c>
      <c r="J67" s="178">
        <f t="shared" si="8"/>
        <v>3</v>
      </c>
      <c r="K67" s="179">
        <f t="shared" si="29"/>
        <v>22.98</v>
      </c>
      <c r="L67" s="178">
        <f t="shared" si="30"/>
        <v>68.94</v>
      </c>
      <c r="M67" s="178">
        <v>2</v>
      </c>
      <c r="N67" s="179">
        <v>26.75</v>
      </c>
      <c r="O67" s="178">
        <f t="shared" si="31"/>
        <v>53.5</v>
      </c>
      <c r="P67" s="100">
        <f t="shared" si="22"/>
        <v>1.6666666666666667</v>
      </c>
      <c r="Q67" s="104">
        <f t="shared" si="32"/>
        <v>26.75</v>
      </c>
      <c r="R67" s="188">
        <f t="shared" si="33"/>
        <v>44.583333333333336</v>
      </c>
      <c r="S67" s="108">
        <f t="shared" si="12"/>
        <v>44.583333333333336</v>
      </c>
      <c r="T67" s="98"/>
      <c r="U67" s="98"/>
      <c r="V67" s="98"/>
      <c r="W67" s="177">
        <f t="shared" si="14"/>
        <v>0</v>
      </c>
    </row>
    <row r="68" spans="1:23">
      <c r="A68" s="175" t="s">
        <v>158</v>
      </c>
      <c r="B68" s="176" t="s">
        <v>56</v>
      </c>
      <c r="C68" s="100">
        <v>92</v>
      </c>
      <c r="D68" s="177">
        <v>28.89</v>
      </c>
      <c r="E68" s="100">
        <f t="shared" si="34"/>
        <v>2657.88</v>
      </c>
      <c r="F68" s="100">
        <v>26</v>
      </c>
      <c r="G68" s="100">
        <v>751.14</v>
      </c>
      <c r="H68" s="178">
        <f>+C68-F68-30</f>
        <v>36</v>
      </c>
      <c r="I68" s="178">
        <f t="shared" si="28"/>
        <v>1040.04</v>
      </c>
      <c r="J68" s="178">
        <f t="shared" si="8"/>
        <v>36</v>
      </c>
      <c r="K68" s="179">
        <f t="shared" si="29"/>
        <v>24.81</v>
      </c>
      <c r="L68" s="178">
        <f t="shared" si="30"/>
        <v>893.16</v>
      </c>
      <c r="M68" s="178">
        <v>34</v>
      </c>
      <c r="N68" s="179">
        <v>28.89</v>
      </c>
      <c r="O68" s="178">
        <f t="shared" si="31"/>
        <v>982.26</v>
      </c>
      <c r="P68" s="100">
        <f t="shared" si="22"/>
        <v>30.666666666666668</v>
      </c>
      <c r="Q68" s="104">
        <f t="shared" si="32"/>
        <v>28.89</v>
      </c>
      <c r="R68" s="188">
        <f t="shared" si="33"/>
        <v>885.96</v>
      </c>
      <c r="S68" s="108">
        <f t="shared" si="12"/>
        <v>885.96</v>
      </c>
      <c r="T68" s="98"/>
      <c r="U68" s="98"/>
      <c r="V68" s="98"/>
      <c r="W68" s="177">
        <f t="shared" si="14"/>
        <v>0</v>
      </c>
    </row>
    <row r="69" spans="1:23">
      <c r="A69" s="175" t="s">
        <v>159</v>
      </c>
      <c r="B69" s="176" t="s">
        <v>57</v>
      </c>
      <c r="C69" s="100">
        <v>35421</v>
      </c>
      <c r="D69" s="177">
        <v>16.05</v>
      </c>
      <c r="E69" s="100">
        <f t="shared" si="34"/>
        <v>568507.05000000005</v>
      </c>
      <c r="F69" s="100">
        <v>20806</v>
      </c>
      <c r="G69" s="100">
        <v>333936.3</v>
      </c>
      <c r="H69" s="178">
        <f t="shared" si="27"/>
        <v>14615</v>
      </c>
      <c r="I69" s="178">
        <f t="shared" si="28"/>
        <v>234570.75</v>
      </c>
      <c r="J69" s="178">
        <f t="shared" si="8"/>
        <v>14615</v>
      </c>
      <c r="K69" s="179">
        <f t="shared" si="29"/>
        <v>13.79</v>
      </c>
      <c r="L69" s="178">
        <f t="shared" si="30"/>
        <v>201540.84999999998</v>
      </c>
      <c r="M69" s="178">
        <v>13078</v>
      </c>
      <c r="N69" s="179">
        <v>16.05</v>
      </c>
      <c r="O69" s="178">
        <f t="shared" si="31"/>
        <v>209901.90000000002</v>
      </c>
      <c r="P69" s="100">
        <f t="shared" si="22"/>
        <v>11807</v>
      </c>
      <c r="Q69" s="104">
        <f t="shared" si="32"/>
        <v>16.05</v>
      </c>
      <c r="R69" s="188">
        <f t="shared" si="33"/>
        <v>189502.35</v>
      </c>
      <c r="S69" s="108">
        <f t="shared" si="12"/>
        <v>189502.35</v>
      </c>
      <c r="T69" s="98"/>
      <c r="U69" s="98"/>
      <c r="V69" s="98"/>
      <c r="W69" s="177">
        <f t="shared" si="14"/>
        <v>0</v>
      </c>
    </row>
    <row r="70" spans="1:23">
      <c r="A70" s="175" t="s">
        <v>160</v>
      </c>
      <c r="B70" s="176" t="s">
        <v>208</v>
      </c>
      <c r="C70" s="100">
        <v>8005</v>
      </c>
      <c r="D70" s="177">
        <v>20.12</v>
      </c>
      <c r="E70" s="100">
        <f t="shared" si="34"/>
        <v>161060.6</v>
      </c>
      <c r="F70" s="100">
        <v>4800</v>
      </c>
      <c r="G70" s="100">
        <v>96576</v>
      </c>
      <c r="H70" s="178">
        <f t="shared" si="27"/>
        <v>3205</v>
      </c>
      <c r="I70" s="178">
        <f t="shared" si="28"/>
        <v>64484.600000000006</v>
      </c>
      <c r="J70" s="178">
        <f t="shared" si="8"/>
        <v>3205</v>
      </c>
      <c r="K70" s="179">
        <f t="shared" si="29"/>
        <v>17.28</v>
      </c>
      <c r="L70" s="178">
        <f t="shared" si="30"/>
        <v>55382.400000000001</v>
      </c>
      <c r="M70" s="178">
        <v>2996</v>
      </c>
      <c r="N70" s="179">
        <v>20.12</v>
      </c>
      <c r="O70" s="178">
        <f t="shared" si="31"/>
        <v>60279.520000000004</v>
      </c>
      <c r="P70" s="100">
        <f t="shared" si="22"/>
        <v>2668.3333333333335</v>
      </c>
      <c r="Q70" s="104">
        <f t="shared" si="32"/>
        <v>20.12</v>
      </c>
      <c r="R70" s="188">
        <f t="shared" si="33"/>
        <v>53686.866666666676</v>
      </c>
      <c r="S70" s="108">
        <f t="shared" si="12"/>
        <v>53686.866666666676</v>
      </c>
      <c r="T70" s="98"/>
      <c r="U70" s="98"/>
      <c r="V70" s="98"/>
      <c r="W70" s="177">
        <f t="shared" si="14"/>
        <v>0</v>
      </c>
    </row>
    <row r="71" spans="1:23" ht="25.5">
      <c r="A71" s="175" t="s">
        <v>161</v>
      </c>
      <c r="B71" s="176" t="s">
        <v>58</v>
      </c>
      <c r="C71" s="100">
        <v>13484</v>
      </c>
      <c r="D71" s="177">
        <v>17.440000000000001</v>
      </c>
      <c r="E71" s="100">
        <f t="shared" si="34"/>
        <v>235160.96000000002</v>
      </c>
      <c r="F71" s="100">
        <v>7994</v>
      </c>
      <c r="G71" s="100">
        <v>139415.35999999999</v>
      </c>
      <c r="H71" s="178">
        <f t="shared" si="27"/>
        <v>5490</v>
      </c>
      <c r="I71" s="178">
        <f t="shared" si="28"/>
        <v>95745.600000000006</v>
      </c>
      <c r="J71" s="178">
        <f t="shared" ref="J71:J92" si="35">+H71</f>
        <v>5490</v>
      </c>
      <c r="K71" s="179">
        <f t="shared" si="29"/>
        <v>14.98</v>
      </c>
      <c r="L71" s="178">
        <f t="shared" si="30"/>
        <v>82240.2</v>
      </c>
      <c r="M71" s="178">
        <v>4966</v>
      </c>
      <c r="N71" s="179">
        <v>17.440000000000001</v>
      </c>
      <c r="O71" s="178">
        <f t="shared" si="31"/>
        <v>86607.040000000008</v>
      </c>
      <c r="P71" s="100">
        <f t="shared" si="22"/>
        <v>4494.666666666667</v>
      </c>
      <c r="Q71" s="104">
        <f t="shared" ref="Q71:Q86" si="36">N71</f>
        <v>17.440000000000001</v>
      </c>
      <c r="R71" s="188">
        <f t="shared" si="33"/>
        <v>78386.986666666679</v>
      </c>
      <c r="S71" s="108">
        <f t="shared" ref="S71:S92" si="37">P71*D71</f>
        <v>78386.986666666679</v>
      </c>
      <c r="T71" s="98"/>
      <c r="U71" s="98"/>
      <c r="V71" s="98"/>
      <c r="W71" s="177">
        <f t="shared" ref="W71:W92" si="38">Q71-D71</f>
        <v>0</v>
      </c>
    </row>
    <row r="72" spans="1:23" ht="25.5">
      <c r="A72" s="175" t="s">
        <v>162</v>
      </c>
      <c r="B72" s="176" t="s">
        <v>59</v>
      </c>
      <c r="C72" s="100">
        <v>1531</v>
      </c>
      <c r="D72" s="177">
        <v>17.12</v>
      </c>
      <c r="E72" s="100">
        <f t="shared" si="34"/>
        <v>26210.720000000001</v>
      </c>
      <c r="F72" s="100">
        <v>1003</v>
      </c>
      <c r="G72" s="100">
        <v>17171.36</v>
      </c>
      <c r="H72" s="178">
        <f t="shared" si="27"/>
        <v>528</v>
      </c>
      <c r="I72" s="178">
        <f t="shared" si="28"/>
        <v>9039.36</v>
      </c>
      <c r="J72" s="178">
        <f t="shared" si="35"/>
        <v>528</v>
      </c>
      <c r="K72" s="179">
        <f t="shared" si="29"/>
        <v>14.7</v>
      </c>
      <c r="L72" s="178">
        <f t="shared" si="30"/>
        <v>7761.5999999999995</v>
      </c>
      <c r="M72" s="178">
        <v>500</v>
      </c>
      <c r="N72" s="179">
        <v>17.12</v>
      </c>
      <c r="O72" s="178">
        <f t="shared" si="31"/>
        <v>8560</v>
      </c>
      <c r="P72" s="100">
        <f t="shared" si="22"/>
        <v>510.33333333333331</v>
      </c>
      <c r="Q72" s="104">
        <f t="shared" si="36"/>
        <v>17.12</v>
      </c>
      <c r="R72" s="188">
        <f t="shared" si="33"/>
        <v>8736.9066666666677</v>
      </c>
      <c r="S72" s="108">
        <f t="shared" si="37"/>
        <v>8736.9066666666677</v>
      </c>
      <c r="T72" s="98"/>
      <c r="U72" s="98"/>
      <c r="V72" s="98"/>
      <c r="W72" s="177">
        <f t="shared" si="38"/>
        <v>0</v>
      </c>
    </row>
    <row r="73" spans="1:23">
      <c r="A73" s="175" t="s">
        <v>163</v>
      </c>
      <c r="B73" s="176" t="s">
        <v>60</v>
      </c>
      <c r="C73" s="100">
        <v>1</v>
      </c>
      <c r="D73" s="177">
        <v>12.84</v>
      </c>
      <c r="E73" s="100">
        <f t="shared" si="34"/>
        <v>12.84</v>
      </c>
      <c r="F73" s="100">
        <v>0</v>
      </c>
      <c r="G73" s="100">
        <v>0</v>
      </c>
      <c r="H73" s="178">
        <f t="shared" si="27"/>
        <v>1</v>
      </c>
      <c r="I73" s="178">
        <f t="shared" si="28"/>
        <v>12.84</v>
      </c>
      <c r="J73" s="178">
        <f t="shared" si="35"/>
        <v>1</v>
      </c>
      <c r="K73" s="179">
        <f t="shared" si="29"/>
        <v>11.03</v>
      </c>
      <c r="L73" s="178">
        <f t="shared" si="30"/>
        <v>11.03</v>
      </c>
      <c r="M73" s="178">
        <v>1</v>
      </c>
      <c r="N73" s="179">
        <v>12.84</v>
      </c>
      <c r="O73" s="178">
        <f t="shared" si="31"/>
        <v>12.84</v>
      </c>
      <c r="P73" s="100">
        <f t="shared" si="22"/>
        <v>0.33333333333333331</v>
      </c>
      <c r="Q73" s="104">
        <f t="shared" si="36"/>
        <v>12.84</v>
      </c>
      <c r="R73" s="188">
        <f t="shared" si="33"/>
        <v>4.2799999999999994</v>
      </c>
      <c r="S73" s="108">
        <f t="shared" si="37"/>
        <v>4.2799999999999994</v>
      </c>
      <c r="T73" s="98"/>
      <c r="U73" s="98"/>
      <c r="V73" s="98"/>
      <c r="W73" s="177">
        <f t="shared" si="38"/>
        <v>0</v>
      </c>
    </row>
    <row r="74" spans="1:23">
      <c r="A74" s="175" t="s">
        <v>164</v>
      </c>
      <c r="B74" s="176" t="s">
        <v>61</v>
      </c>
      <c r="C74" s="100">
        <v>36746</v>
      </c>
      <c r="D74" s="177">
        <v>16.05</v>
      </c>
      <c r="E74" s="100">
        <f t="shared" si="34"/>
        <v>589773.30000000005</v>
      </c>
      <c r="F74" s="100">
        <v>20899</v>
      </c>
      <c r="G74" s="100">
        <v>335428.95000000007</v>
      </c>
      <c r="H74" s="178">
        <f t="shared" si="27"/>
        <v>15847</v>
      </c>
      <c r="I74" s="178">
        <f t="shared" si="28"/>
        <v>254344.35</v>
      </c>
      <c r="J74" s="178">
        <f t="shared" si="35"/>
        <v>15847</v>
      </c>
      <c r="K74" s="179">
        <f t="shared" si="29"/>
        <v>13.79</v>
      </c>
      <c r="L74" s="178">
        <f t="shared" si="30"/>
        <v>218530.12999999998</v>
      </c>
      <c r="M74" s="178">
        <v>15101</v>
      </c>
      <c r="N74" s="179">
        <v>16.05</v>
      </c>
      <c r="O74" s="178">
        <f t="shared" si="31"/>
        <v>242371.05000000002</v>
      </c>
      <c r="P74" s="100">
        <f t="shared" si="22"/>
        <v>12248.666666666666</v>
      </c>
      <c r="Q74" s="104">
        <f t="shared" si="36"/>
        <v>16.05</v>
      </c>
      <c r="R74" s="188">
        <f t="shared" si="33"/>
        <v>196591.1</v>
      </c>
      <c r="S74" s="108">
        <f t="shared" si="37"/>
        <v>196591.1</v>
      </c>
      <c r="T74" s="98"/>
      <c r="U74" s="98"/>
      <c r="V74" s="98"/>
      <c r="W74" s="177">
        <f t="shared" si="38"/>
        <v>0</v>
      </c>
    </row>
    <row r="75" spans="1:23" ht="25.5">
      <c r="A75" s="175" t="s">
        <v>165</v>
      </c>
      <c r="B75" s="176" t="s">
        <v>62</v>
      </c>
      <c r="C75" s="100">
        <v>320</v>
      </c>
      <c r="D75" s="177">
        <v>12.84</v>
      </c>
      <c r="E75" s="100">
        <f t="shared" si="34"/>
        <v>4108.8</v>
      </c>
      <c r="F75" s="100">
        <v>249</v>
      </c>
      <c r="G75" s="100">
        <v>3197.16</v>
      </c>
      <c r="H75" s="178">
        <f t="shared" si="27"/>
        <v>71</v>
      </c>
      <c r="I75" s="178">
        <f t="shared" si="28"/>
        <v>911.64</v>
      </c>
      <c r="J75" s="178">
        <f t="shared" si="35"/>
        <v>71</v>
      </c>
      <c r="K75" s="179">
        <f t="shared" si="29"/>
        <v>11.03</v>
      </c>
      <c r="L75" s="178">
        <f t="shared" si="30"/>
        <v>783.13</v>
      </c>
      <c r="M75" s="178">
        <v>91</v>
      </c>
      <c r="N75" s="179">
        <v>12.84</v>
      </c>
      <c r="O75" s="178">
        <f t="shared" si="31"/>
        <v>1168.44</v>
      </c>
      <c r="P75" s="100">
        <f t="shared" si="22"/>
        <v>106.66666666666667</v>
      </c>
      <c r="Q75" s="104">
        <f t="shared" si="36"/>
        <v>12.84</v>
      </c>
      <c r="R75" s="188">
        <f t="shared" si="33"/>
        <v>1369.6000000000001</v>
      </c>
      <c r="S75" s="108">
        <f t="shared" si="37"/>
        <v>1369.6000000000001</v>
      </c>
      <c r="T75" s="98"/>
      <c r="U75" s="98"/>
      <c r="V75" s="98"/>
      <c r="W75" s="177">
        <f t="shared" si="38"/>
        <v>0</v>
      </c>
    </row>
    <row r="76" spans="1:23">
      <c r="A76" s="175" t="s">
        <v>166</v>
      </c>
      <c r="B76" s="176" t="s">
        <v>63</v>
      </c>
      <c r="C76" s="100">
        <v>169</v>
      </c>
      <c r="D76" s="177">
        <v>12.84</v>
      </c>
      <c r="E76" s="100">
        <f t="shared" si="34"/>
        <v>2169.96</v>
      </c>
      <c r="F76" s="100">
        <v>89</v>
      </c>
      <c r="G76" s="100">
        <v>1142.76</v>
      </c>
      <c r="H76" s="178">
        <f t="shared" si="27"/>
        <v>80</v>
      </c>
      <c r="I76" s="178">
        <f t="shared" si="28"/>
        <v>1027.2</v>
      </c>
      <c r="J76" s="178">
        <f t="shared" si="35"/>
        <v>80</v>
      </c>
      <c r="K76" s="179">
        <f t="shared" si="29"/>
        <v>11.03</v>
      </c>
      <c r="L76" s="178">
        <f t="shared" si="30"/>
        <v>882.4</v>
      </c>
      <c r="M76" s="178">
        <v>59</v>
      </c>
      <c r="N76" s="179">
        <v>12.84</v>
      </c>
      <c r="O76" s="178">
        <f t="shared" si="31"/>
        <v>757.56</v>
      </c>
      <c r="P76" s="100">
        <f t="shared" si="22"/>
        <v>56.333333333333336</v>
      </c>
      <c r="Q76" s="104">
        <f t="shared" si="36"/>
        <v>12.84</v>
      </c>
      <c r="R76" s="188">
        <f t="shared" si="33"/>
        <v>723.32</v>
      </c>
      <c r="S76" s="108">
        <f t="shared" si="37"/>
        <v>723.32</v>
      </c>
      <c r="T76" s="98"/>
      <c r="U76" s="98"/>
      <c r="V76" s="98"/>
      <c r="W76" s="177">
        <f t="shared" si="38"/>
        <v>0</v>
      </c>
    </row>
    <row r="77" spans="1:23" ht="25.5">
      <c r="A77" s="175" t="s">
        <v>167</v>
      </c>
      <c r="B77" s="176" t="s">
        <v>64</v>
      </c>
      <c r="C77" s="100">
        <v>97</v>
      </c>
      <c r="D77" s="177">
        <v>27.82</v>
      </c>
      <c r="E77" s="100">
        <f t="shared" si="34"/>
        <v>2698.54</v>
      </c>
      <c r="F77" s="100">
        <v>44</v>
      </c>
      <c r="G77" s="100">
        <v>1224.08</v>
      </c>
      <c r="H77" s="178">
        <f t="shared" si="27"/>
        <v>53</v>
      </c>
      <c r="I77" s="178">
        <f t="shared" si="28"/>
        <v>1474.46</v>
      </c>
      <c r="J77" s="178">
        <f t="shared" si="35"/>
        <v>53</v>
      </c>
      <c r="K77" s="179">
        <f t="shared" si="29"/>
        <v>23.9</v>
      </c>
      <c r="L77" s="178">
        <f t="shared" si="30"/>
        <v>1266.6999999999998</v>
      </c>
      <c r="M77" s="178">
        <v>46</v>
      </c>
      <c r="N77" s="179">
        <v>27.82</v>
      </c>
      <c r="O77" s="178">
        <f t="shared" si="31"/>
        <v>1279.72</v>
      </c>
      <c r="P77" s="100">
        <f t="shared" ref="P77:P92" si="39">C77/3</f>
        <v>32.333333333333336</v>
      </c>
      <c r="Q77" s="104">
        <f t="shared" si="36"/>
        <v>27.82</v>
      </c>
      <c r="R77" s="188">
        <f t="shared" si="33"/>
        <v>899.51333333333343</v>
      </c>
      <c r="S77" s="108">
        <f t="shared" si="37"/>
        <v>899.51333333333343</v>
      </c>
      <c r="T77" s="98"/>
      <c r="U77" s="98"/>
      <c r="V77" s="98"/>
      <c r="W77" s="177">
        <f t="shared" si="38"/>
        <v>0</v>
      </c>
    </row>
    <row r="78" spans="1:23" ht="51">
      <c r="A78" s="175" t="s">
        <v>168</v>
      </c>
      <c r="B78" s="196" t="s">
        <v>209</v>
      </c>
      <c r="C78" s="100">
        <v>830</v>
      </c>
      <c r="D78" s="177">
        <v>27.82</v>
      </c>
      <c r="E78" s="100">
        <f t="shared" si="34"/>
        <v>23090.6</v>
      </c>
      <c r="F78" s="100">
        <v>621</v>
      </c>
      <c r="G78" s="100">
        <v>17276.22</v>
      </c>
      <c r="H78" s="178">
        <f t="shared" si="27"/>
        <v>209</v>
      </c>
      <c r="I78" s="178">
        <f t="shared" si="28"/>
        <v>5814.38</v>
      </c>
      <c r="J78" s="178">
        <f t="shared" si="35"/>
        <v>209</v>
      </c>
      <c r="K78" s="179">
        <f t="shared" si="29"/>
        <v>23.9</v>
      </c>
      <c r="L78" s="178">
        <f t="shared" si="30"/>
        <v>4995.0999999999995</v>
      </c>
      <c r="M78" s="178">
        <v>231</v>
      </c>
      <c r="N78" s="179">
        <v>27.82</v>
      </c>
      <c r="O78" s="178">
        <f t="shared" si="31"/>
        <v>6426.42</v>
      </c>
      <c r="P78" s="100">
        <f t="shared" si="39"/>
        <v>276.66666666666669</v>
      </c>
      <c r="Q78" s="104">
        <f t="shared" si="36"/>
        <v>27.82</v>
      </c>
      <c r="R78" s="188">
        <f t="shared" si="33"/>
        <v>7696.8666666666677</v>
      </c>
      <c r="S78" s="108">
        <f t="shared" si="37"/>
        <v>7696.8666666666677</v>
      </c>
      <c r="T78" s="98"/>
      <c r="U78" s="98"/>
      <c r="V78" s="98"/>
      <c r="W78" s="177">
        <f t="shared" si="38"/>
        <v>0</v>
      </c>
    </row>
    <row r="79" spans="1:23">
      <c r="A79" s="175" t="s">
        <v>169</v>
      </c>
      <c r="B79" s="176" t="s">
        <v>65</v>
      </c>
      <c r="C79" s="100">
        <v>186</v>
      </c>
      <c r="D79" s="177">
        <v>5</v>
      </c>
      <c r="E79" s="100">
        <f t="shared" si="34"/>
        <v>930</v>
      </c>
      <c r="F79" s="100">
        <v>108</v>
      </c>
      <c r="G79" s="100">
        <v>540</v>
      </c>
      <c r="H79" s="178">
        <f t="shared" si="27"/>
        <v>78</v>
      </c>
      <c r="I79" s="178">
        <f t="shared" si="28"/>
        <v>390</v>
      </c>
      <c r="J79" s="178">
        <f t="shared" si="35"/>
        <v>78</v>
      </c>
      <c r="K79" s="179">
        <f t="shared" si="29"/>
        <v>4.29</v>
      </c>
      <c r="L79" s="178">
        <f t="shared" si="30"/>
        <v>334.62</v>
      </c>
      <c r="M79" s="178">
        <v>66</v>
      </c>
      <c r="N79" s="179">
        <v>5</v>
      </c>
      <c r="O79" s="178">
        <f t="shared" si="31"/>
        <v>330</v>
      </c>
      <c r="P79" s="100">
        <f t="shared" si="39"/>
        <v>62</v>
      </c>
      <c r="Q79" s="104">
        <f t="shared" si="36"/>
        <v>5</v>
      </c>
      <c r="R79" s="188">
        <f t="shared" si="33"/>
        <v>310</v>
      </c>
      <c r="S79" s="108">
        <f t="shared" si="37"/>
        <v>310</v>
      </c>
      <c r="T79" s="98"/>
      <c r="U79" s="98"/>
      <c r="V79" s="98"/>
      <c r="W79" s="177">
        <f t="shared" si="38"/>
        <v>0</v>
      </c>
    </row>
    <row r="80" spans="1:23" ht="25.5">
      <c r="A80" s="175" t="s">
        <v>170</v>
      </c>
      <c r="B80" s="176" t="s">
        <v>66</v>
      </c>
      <c r="C80" s="100">
        <v>10787</v>
      </c>
      <c r="D80" s="177">
        <v>36.06</v>
      </c>
      <c r="E80" s="100">
        <f t="shared" si="34"/>
        <v>388979.22000000003</v>
      </c>
      <c r="F80" s="100">
        <v>5838</v>
      </c>
      <c r="G80" s="100">
        <v>210518.28000000003</v>
      </c>
      <c r="H80" s="178">
        <f t="shared" si="27"/>
        <v>4949</v>
      </c>
      <c r="I80" s="178">
        <f t="shared" si="28"/>
        <v>178460.94</v>
      </c>
      <c r="J80" s="178">
        <f t="shared" si="35"/>
        <v>4949</v>
      </c>
      <c r="K80" s="179">
        <f t="shared" si="29"/>
        <v>30.97</v>
      </c>
      <c r="L80" s="178">
        <f t="shared" si="30"/>
        <v>153270.53</v>
      </c>
      <c r="M80" s="178">
        <v>4328</v>
      </c>
      <c r="N80" s="179">
        <v>36.06</v>
      </c>
      <c r="O80" s="178">
        <f t="shared" si="31"/>
        <v>156067.68000000002</v>
      </c>
      <c r="P80" s="100">
        <f t="shared" si="39"/>
        <v>3595.6666666666665</v>
      </c>
      <c r="Q80" s="104">
        <f t="shared" si="36"/>
        <v>36.06</v>
      </c>
      <c r="R80" s="188">
        <f t="shared" si="33"/>
        <v>129659.74</v>
      </c>
      <c r="S80" s="108">
        <f t="shared" si="37"/>
        <v>129659.74</v>
      </c>
      <c r="T80" s="98"/>
      <c r="U80" s="98"/>
      <c r="V80" s="98"/>
      <c r="W80" s="177">
        <f t="shared" si="38"/>
        <v>0</v>
      </c>
    </row>
    <row r="81" spans="1:23">
      <c r="A81" s="175" t="s">
        <v>171</v>
      </c>
      <c r="B81" s="176" t="s">
        <v>67</v>
      </c>
      <c r="C81" s="100">
        <v>170</v>
      </c>
      <c r="D81" s="177">
        <v>20.329999999999998</v>
      </c>
      <c r="E81" s="100">
        <f t="shared" si="34"/>
        <v>3456.1</v>
      </c>
      <c r="F81" s="100">
        <v>146</v>
      </c>
      <c r="G81" s="100">
        <v>2968.1800000000003</v>
      </c>
      <c r="H81" s="178">
        <f t="shared" si="27"/>
        <v>24</v>
      </c>
      <c r="I81" s="178">
        <f t="shared" si="28"/>
        <v>487.91999999999996</v>
      </c>
      <c r="J81" s="178">
        <f t="shared" si="35"/>
        <v>24</v>
      </c>
      <c r="K81" s="179">
        <f t="shared" si="29"/>
        <v>17.46</v>
      </c>
      <c r="L81" s="178">
        <f t="shared" si="30"/>
        <v>419.04</v>
      </c>
      <c r="M81" s="178">
        <v>46</v>
      </c>
      <c r="N81" s="179">
        <v>20.329999999999998</v>
      </c>
      <c r="O81" s="178">
        <f t="shared" si="31"/>
        <v>935.18</v>
      </c>
      <c r="P81" s="100">
        <f t="shared" si="39"/>
        <v>56.666666666666664</v>
      </c>
      <c r="Q81" s="104">
        <f t="shared" si="36"/>
        <v>20.329999999999998</v>
      </c>
      <c r="R81" s="188">
        <f t="shared" si="33"/>
        <v>1152.0333333333331</v>
      </c>
      <c r="S81" s="108">
        <f t="shared" si="37"/>
        <v>1152.0333333333331</v>
      </c>
      <c r="T81" s="98"/>
      <c r="U81" s="98"/>
      <c r="V81" s="98"/>
      <c r="W81" s="177">
        <f t="shared" si="38"/>
        <v>0</v>
      </c>
    </row>
    <row r="82" spans="1:23">
      <c r="A82" s="175" t="s">
        <v>172</v>
      </c>
      <c r="B82" s="176" t="s">
        <v>68</v>
      </c>
      <c r="C82" s="100">
        <v>1</v>
      </c>
      <c r="D82" s="177">
        <v>16.05</v>
      </c>
      <c r="E82" s="100">
        <f t="shared" si="34"/>
        <v>16.05</v>
      </c>
      <c r="F82" s="100">
        <v>0</v>
      </c>
      <c r="G82" s="100">
        <v>0</v>
      </c>
      <c r="H82" s="178">
        <f t="shared" si="27"/>
        <v>1</v>
      </c>
      <c r="I82" s="178">
        <f t="shared" si="28"/>
        <v>16.05</v>
      </c>
      <c r="J82" s="178">
        <f t="shared" si="35"/>
        <v>1</v>
      </c>
      <c r="K82" s="179">
        <f t="shared" si="29"/>
        <v>13.79</v>
      </c>
      <c r="L82" s="178">
        <f t="shared" si="30"/>
        <v>13.79</v>
      </c>
      <c r="M82" s="178">
        <v>1</v>
      </c>
      <c r="N82" s="179">
        <v>16.05</v>
      </c>
      <c r="O82" s="178">
        <f t="shared" si="31"/>
        <v>16.05</v>
      </c>
      <c r="P82" s="100">
        <v>1</v>
      </c>
      <c r="Q82" s="104">
        <f t="shared" si="36"/>
        <v>16.05</v>
      </c>
      <c r="R82" s="188">
        <f t="shared" si="33"/>
        <v>16.05</v>
      </c>
      <c r="S82" s="108">
        <f t="shared" si="37"/>
        <v>16.05</v>
      </c>
      <c r="T82" s="98"/>
      <c r="U82" s="98"/>
      <c r="V82" s="98"/>
      <c r="W82" s="177">
        <f t="shared" si="38"/>
        <v>0</v>
      </c>
    </row>
    <row r="83" spans="1:23">
      <c r="A83" s="175" t="s">
        <v>173</v>
      </c>
      <c r="B83" s="176" t="s">
        <v>69</v>
      </c>
      <c r="C83" s="100">
        <v>1</v>
      </c>
      <c r="D83" s="177">
        <v>18.190000000000001</v>
      </c>
      <c r="E83" s="100">
        <f t="shared" si="34"/>
        <v>18.190000000000001</v>
      </c>
      <c r="F83" s="197">
        <v>0</v>
      </c>
      <c r="G83" s="197">
        <v>0</v>
      </c>
      <c r="H83" s="178">
        <f t="shared" si="27"/>
        <v>1</v>
      </c>
      <c r="I83" s="178">
        <f t="shared" si="28"/>
        <v>18.190000000000001</v>
      </c>
      <c r="J83" s="178">
        <f t="shared" si="35"/>
        <v>1</v>
      </c>
      <c r="K83" s="179">
        <f t="shared" si="29"/>
        <v>15.62</v>
      </c>
      <c r="L83" s="178">
        <f t="shared" si="30"/>
        <v>15.62</v>
      </c>
      <c r="M83" s="178">
        <v>1</v>
      </c>
      <c r="N83" s="179">
        <v>18.190000000000001</v>
      </c>
      <c r="O83" s="178">
        <f t="shared" si="31"/>
        <v>18.190000000000001</v>
      </c>
      <c r="P83" s="100">
        <v>1</v>
      </c>
      <c r="Q83" s="104">
        <f t="shared" si="36"/>
        <v>18.190000000000001</v>
      </c>
      <c r="R83" s="188">
        <f t="shared" si="33"/>
        <v>18.190000000000001</v>
      </c>
      <c r="S83" s="108">
        <f t="shared" si="37"/>
        <v>18.190000000000001</v>
      </c>
      <c r="T83" s="98"/>
      <c r="U83" s="98"/>
      <c r="V83" s="98"/>
      <c r="W83" s="177">
        <f t="shared" si="38"/>
        <v>0</v>
      </c>
    </row>
    <row r="84" spans="1:23" ht="25.5">
      <c r="A84" s="175" t="s">
        <v>174</v>
      </c>
      <c r="B84" s="196" t="s">
        <v>70</v>
      </c>
      <c r="C84" s="100">
        <v>16976</v>
      </c>
      <c r="D84" s="177">
        <v>26.75</v>
      </c>
      <c r="E84" s="100">
        <f t="shared" si="34"/>
        <v>454108</v>
      </c>
      <c r="F84" s="100">
        <v>9651</v>
      </c>
      <c r="G84" s="100">
        <v>258164.25</v>
      </c>
      <c r="H84" s="178">
        <f t="shared" si="27"/>
        <v>7325</v>
      </c>
      <c r="I84" s="178">
        <f t="shared" si="28"/>
        <v>195943.75</v>
      </c>
      <c r="J84" s="178">
        <f t="shared" si="35"/>
        <v>7325</v>
      </c>
      <c r="K84" s="179">
        <f t="shared" si="29"/>
        <v>22.98</v>
      </c>
      <c r="L84" s="178">
        <f t="shared" si="30"/>
        <v>168328.5</v>
      </c>
      <c r="M84" s="178">
        <v>6648</v>
      </c>
      <c r="N84" s="179">
        <v>26.75</v>
      </c>
      <c r="O84" s="178">
        <f t="shared" si="31"/>
        <v>177834</v>
      </c>
      <c r="P84" s="100">
        <f t="shared" si="39"/>
        <v>5658.666666666667</v>
      </c>
      <c r="Q84" s="104">
        <f t="shared" si="36"/>
        <v>26.75</v>
      </c>
      <c r="R84" s="188">
        <f t="shared" si="33"/>
        <v>151369.33333333334</v>
      </c>
      <c r="S84" s="108">
        <f t="shared" si="37"/>
        <v>151369.33333333334</v>
      </c>
      <c r="T84" s="98"/>
      <c r="U84" s="98"/>
      <c r="V84" s="98"/>
      <c r="W84" s="177">
        <f t="shared" si="38"/>
        <v>0</v>
      </c>
    </row>
    <row r="85" spans="1:23">
      <c r="A85" s="175" t="s">
        <v>175</v>
      </c>
      <c r="B85" s="176" t="s">
        <v>73</v>
      </c>
      <c r="C85" s="100">
        <v>867</v>
      </c>
      <c r="D85" s="177">
        <v>8.0299999999999994</v>
      </c>
      <c r="E85" s="100">
        <f t="shared" si="34"/>
        <v>6962.0099999999993</v>
      </c>
      <c r="F85" s="100">
        <v>440</v>
      </c>
      <c r="G85" s="100">
        <v>3533.2</v>
      </c>
      <c r="H85" s="178">
        <f t="shared" si="27"/>
        <v>427</v>
      </c>
      <c r="I85" s="178">
        <f t="shared" si="28"/>
        <v>3428.81</v>
      </c>
      <c r="J85" s="178">
        <f t="shared" si="35"/>
        <v>427</v>
      </c>
      <c r="K85" s="179">
        <f t="shared" si="29"/>
        <v>6.9</v>
      </c>
      <c r="L85" s="178">
        <f t="shared" si="30"/>
        <v>2946.3</v>
      </c>
      <c r="M85" s="178">
        <v>397</v>
      </c>
      <c r="N85" s="179">
        <v>8.0299999999999994</v>
      </c>
      <c r="O85" s="178">
        <f t="shared" si="31"/>
        <v>3187.91</v>
      </c>
      <c r="P85" s="100">
        <f t="shared" si="39"/>
        <v>289</v>
      </c>
      <c r="Q85" s="104">
        <f t="shared" si="36"/>
        <v>8.0299999999999994</v>
      </c>
      <c r="R85" s="188">
        <f t="shared" si="33"/>
        <v>2320.6699999999996</v>
      </c>
      <c r="S85" s="108">
        <f t="shared" si="37"/>
        <v>2320.6699999999996</v>
      </c>
      <c r="T85" s="98"/>
      <c r="U85" s="98"/>
      <c r="V85" s="98"/>
      <c r="W85" s="177">
        <f t="shared" si="38"/>
        <v>0</v>
      </c>
    </row>
    <row r="86" spans="1:23" ht="25.5">
      <c r="A86" s="175" t="s">
        <v>175</v>
      </c>
      <c r="B86" s="176" t="s">
        <v>71</v>
      </c>
      <c r="C86" s="100">
        <v>393</v>
      </c>
      <c r="D86" s="177">
        <v>9.6300000000000008</v>
      </c>
      <c r="E86" s="100">
        <f t="shared" si="34"/>
        <v>3784.59</v>
      </c>
      <c r="F86" s="100">
        <v>286</v>
      </c>
      <c r="G86" s="100">
        <v>2754.1800000000003</v>
      </c>
      <c r="H86" s="178">
        <f t="shared" ref="H86" si="40">+C86-F86</f>
        <v>107</v>
      </c>
      <c r="I86" s="178">
        <f t="shared" ref="I86" si="41">+H86*D86</f>
        <v>1030.4100000000001</v>
      </c>
      <c r="J86" s="178">
        <f t="shared" si="35"/>
        <v>107</v>
      </c>
      <c r="K86" s="179">
        <f t="shared" si="29"/>
        <v>8.27</v>
      </c>
      <c r="L86" s="178">
        <f t="shared" ref="L86" si="42">K86*J86</f>
        <v>884.89</v>
      </c>
      <c r="M86" s="178">
        <v>119</v>
      </c>
      <c r="N86" s="179">
        <v>9.6300000000000008</v>
      </c>
      <c r="O86" s="178">
        <f t="shared" ref="O86" si="43">N86*M86</f>
        <v>1145.97</v>
      </c>
      <c r="P86" s="100">
        <f t="shared" si="39"/>
        <v>131</v>
      </c>
      <c r="Q86" s="104">
        <f t="shared" si="36"/>
        <v>9.6300000000000008</v>
      </c>
      <c r="R86" s="188">
        <f t="shared" si="33"/>
        <v>1261.5300000000002</v>
      </c>
      <c r="S86" s="108">
        <f t="shared" si="37"/>
        <v>1261.5300000000002</v>
      </c>
      <c r="T86" s="98"/>
      <c r="U86" s="98"/>
      <c r="V86" s="98"/>
      <c r="W86" s="177">
        <f t="shared" si="38"/>
        <v>0</v>
      </c>
    </row>
    <row r="87" spans="1:23" ht="17.25" customHeight="1">
      <c r="A87" s="172" t="s">
        <v>72</v>
      </c>
      <c r="B87" s="173"/>
      <c r="C87" s="99">
        <f>SUM(C88:C92)</f>
        <v>7783334</v>
      </c>
      <c r="D87" s="198"/>
      <c r="E87" s="99">
        <f t="shared" ref="E87:J87" si="44">SUM(E88:E92)</f>
        <v>27243934</v>
      </c>
      <c r="F87" s="99">
        <f t="shared" si="44"/>
        <v>4151035</v>
      </c>
      <c r="G87" s="99">
        <f t="shared" si="44"/>
        <v>14014828</v>
      </c>
      <c r="H87" s="174">
        <f t="shared" si="44"/>
        <v>3632299</v>
      </c>
      <c r="I87" s="174">
        <f t="shared" si="44"/>
        <v>12714480</v>
      </c>
      <c r="J87" s="174">
        <f t="shared" si="44"/>
        <v>3632299</v>
      </c>
      <c r="K87" s="199"/>
      <c r="L87" s="174">
        <f>SUM(L88:L92)</f>
        <v>10931147.370000001</v>
      </c>
      <c r="M87" s="174">
        <f t="shared" ref="M87" si="45">SUM(M88:M92)</f>
        <v>3266051</v>
      </c>
      <c r="N87" s="199"/>
      <c r="O87" s="174">
        <f>SUM(O88:O92)</f>
        <v>11433313</v>
      </c>
      <c r="P87" s="183">
        <f>SUM(P88:P92)</f>
        <v>2594444.6666666665</v>
      </c>
      <c r="Q87" s="104"/>
      <c r="R87" s="200">
        <f>SUM(R88:R92)</f>
        <v>9317302.666666666</v>
      </c>
      <c r="S87" s="108"/>
      <c r="T87" s="105">
        <f>SUM(T88:T92)</f>
        <v>235991.33333333337</v>
      </c>
      <c r="U87" s="98"/>
      <c r="V87" s="98"/>
      <c r="W87" s="177">
        <f t="shared" si="38"/>
        <v>0</v>
      </c>
    </row>
    <row r="88" spans="1:23" ht="25.5">
      <c r="A88" s="175" t="s">
        <v>176</v>
      </c>
      <c r="B88" s="176" t="s">
        <v>210</v>
      </c>
      <c r="C88" s="100">
        <v>354012</v>
      </c>
      <c r="D88" s="201">
        <v>10</v>
      </c>
      <c r="E88" s="100">
        <f t="shared" ref="E88:E92" si="46">D88*C88</f>
        <v>3540120</v>
      </c>
      <c r="F88" s="100">
        <v>188875</v>
      </c>
      <c r="G88" s="100">
        <v>1864179</v>
      </c>
      <c r="H88" s="178">
        <f t="shared" ref="H88:H92" si="47">+C88-F88</f>
        <v>165137</v>
      </c>
      <c r="I88" s="178">
        <f t="shared" ref="I88:I92" si="48">+H88*D88</f>
        <v>1651370</v>
      </c>
      <c r="J88" s="178">
        <f t="shared" si="35"/>
        <v>165137</v>
      </c>
      <c r="K88" s="202">
        <f t="shared" si="29"/>
        <v>8.59</v>
      </c>
      <c r="L88" s="178">
        <f t="shared" ref="L88:L92" si="49">K88*J88</f>
        <v>1418526.83</v>
      </c>
      <c r="M88" s="178">
        <v>148676</v>
      </c>
      <c r="N88" s="202">
        <v>10</v>
      </c>
      <c r="O88" s="178">
        <f t="shared" ref="O88:O92" si="50">N88*M88</f>
        <v>1486760</v>
      </c>
      <c r="P88" s="100">
        <f t="shared" si="39"/>
        <v>118004</v>
      </c>
      <c r="Q88" s="104">
        <v>11</v>
      </c>
      <c r="R88" s="100">
        <f>P88*Q88</f>
        <v>1298044</v>
      </c>
      <c r="S88" s="108">
        <f t="shared" si="37"/>
        <v>1180040</v>
      </c>
      <c r="T88" s="103">
        <f>R88-S88</f>
        <v>118004</v>
      </c>
      <c r="U88" s="98"/>
      <c r="V88" s="98"/>
      <c r="W88" s="177">
        <f t="shared" si="38"/>
        <v>1</v>
      </c>
    </row>
    <row r="89" spans="1:23" ht="25.5">
      <c r="A89" s="175" t="s">
        <v>177</v>
      </c>
      <c r="B89" s="176" t="s">
        <v>211</v>
      </c>
      <c r="C89" s="100">
        <v>3442024</v>
      </c>
      <c r="D89" s="201">
        <v>3</v>
      </c>
      <c r="E89" s="100">
        <f t="shared" si="46"/>
        <v>10326072</v>
      </c>
      <c r="F89" s="100">
        <v>1785642</v>
      </c>
      <c r="G89" s="100">
        <v>5116492</v>
      </c>
      <c r="H89" s="178">
        <f t="shared" si="47"/>
        <v>1656382</v>
      </c>
      <c r="I89" s="178">
        <f t="shared" si="48"/>
        <v>4969146</v>
      </c>
      <c r="J89" s="178">
        <f t="shared" si="35"/>
        <v>1656382</v>
      </c>
      <c r="K89" s="202">
        <f t="shared" ref="K89:K92" si="51">ROUND(D89*(1+K$4),2)</f>
        <v>2.58</v>
      </c>
      <c r="L89" s="178">
        <f t="shared" si="49"/>
        <v>4273465.5600000005</v>
      </c>
      <c r="M89" s="178">
        <v>1462371</v>
      </c>
      <c r="N89" s="202">
        <v>3</v>
      </c>
      <c r="O89" s="178">
        <f t="shared" si="50"/>
        <v>4387113</v>
      </c>
      <c r="P89" s="100">
        <f t="shared" si="39"/>
        <v>1147341.3333333333</v>
      </c>
      <c r="Q89" s="104">
        <v>3</v>
      </c>
      <c r="R89" s="100">
        <f t="shared" ref="R89:R92" si="52">P89*Q89</f>
        <v>3442024</v>
      </c>
      <c r="S89" s="108">
        <f t="shared" si="37"/>
        <v>3442024</v>
      </c>
      <c r="T89" s="103">
        <f t="shared" ref="T89:T92" si="53">R89-S89</f>
        <v>0</v>
      </c>
      <c r="U89" s="98"/>
      <c r="V89" s="98"/>
      <c r="W89" s="177">
        <f t="shared" si="38"/>
        <v>0</v>
      </c>
    </row>
    <row r="90" spans="1:23" ht="25.5">
      <c r="A90" s="175" t="s">
        <v>178</v>
      </c>
      <c r="B90" s="176" t="s">
        <v>212</v>
      </c>
      <c r="C90" s="100">
        <v>140532</v>
      </c>
      <c r="D90" s="201">
        <v>3</v>
      </c>
      <c r="E90" s="100">
        <f t="shared" si="46"/>
        <v>421596</v>
      </c>
      <c r="F90" s="100">
        <v>68469</v>
      </c>
      <c r="G90" s="103">
        <v>195049</v>
      </c>
      <c r="H90" s="178">
        <f t="shared" si="47"/>
        <v>72063</v>
      </c>
      <c r="I90" s="178">
        <f t="shared" si="48"/>
        <v>216189</v>
      </c>
      <c r="J90" s="178">
        <f t="shared" si="35"/>
        <v>72063</v>
      </c>
      <c r="K90" s="202">
        <f t="shared" si="51"/>
        <v>2.58</v>
      </c>
      <c r="L90" s="178">
        <f t="shared" si="49"/>
        <v>185922.54</v>
      </c>
      <c r="M90" s="178">
        <v>61941</v>
      </c>
      <c r="N90" s="202">
        <v>3</v>
      </c>
      <c r="O90" s="178">
        <f t="shared" si="50"/>
        <v>185823</v>
      </c>
      <c r="P90" s="100">
        <f t="shared" si="39"/>
        <v>46844</v>
      </c>
      <c r="Q90" s="104">
        <v>3</v>
      </c>
      <c r="R90" s="100">
        <f t="shared" si="52"/>
        <v>140532</v>
      </c>
      <c r="S90" s="108">
        <f t="shared" si="37"/>
        <v>140532</v>
      </c>
      <c r="T90" s="103">
        <f t="shared" si="53"/>
        <v>0</v>
      </c>
      <c r="U90" s="98"/>
      <c r="V90" s="98"/>
      <c r="W90" s="177">
        <f t="shared" si="38"/>
        <v>0</v>
      </c>
    </row>
    <row r="91" spans="1:23" ht="25.5">
      <c r="A91" s="175" t="s">
        <v>179</v>
      </c>
      <c r="B91" s="176" t="s">
        <v>213</v>
      </c>
      <c r="C91" s="100">
        <v>3492804</v>
      </c>
      <c r="D91" s="201">
        <v>3</v>
      </c>
      <c r="E91" s="100">
        <f t="shared" si="46"/>
        <v>10478412</v>
      </c>
      <c r="F91" s="100">
        <v>1919493</v>
      </c>
      <c r="G91" s="103">
        <v>5519216</v>
      </c>
      <c r="H91" s="178">
        <f t="shared" si="47"/>
        <v>1573311</v>
      </c>
      <c r="I91" s="178">
        <f t="shared" si="48"/>
        <v>4719933</v>
      </c>
      <c r="J91" s="178">
        <f t="shared" si="35"/>
        <v>1573311</v>
      </c>
      <c r="K91" s="202">
        <f t="shared" si="51"/>
        <v>2.58</v>
      </c>
      <c r="L91" s="178">
        <f t="shared" si="49"/>
        <v>4059142.38</v>
      </c>
      <c r="M91" s="178">
        <v>1444456</v>
      </c>
      <c r="N91" s="202">
        <v>3</v>
      </c>
      <c r="O91" s="178">
        <f t="shared" si="50"/>
        <v>4333368</v>
      </c>
      <c r="P91" s="100">
        <f t="shared" si="39"/>
        <v>1164268</v>
      </c>
      <c r="Q91" s="104">
        <v>3</v>
      </c>
      <c r="R91" s="100">
        <f t="shared" si="52"/>
        <v>3492804</v>
      </c>
      <c r="S91" s="108">
        <f t="shared" si="37"/>
        <v>3492804</v>
      </c>
      <c r="T91" s="103">
        <f t="shared" si="53"/>
        <v>0</v>
      </c>
      <c r="U91" s="98"/>
      <c r="V91" s="98"/>
      <c r="W91" s="177">
        <f t="shared" si="38"/>
        <v>0</v>
      </c>
    </row>
    <row r="92" spans="1:23" s="32" customFormat="1" ht="25.5">
      <c r="A92" s="175" t="s">
        <v>180</v>
      </c>
      <c r="B92" s="176" t="s">
        <v>214</v>
      </c>
      <c r="C92" s="100">
        <v>353962</v>
      </c>
      <c r="D92" s="201">
        <v>7</v>
      </c>
      <c r="E92" s="100">
        <f t="shared" si="46"/>
        <v>2477734</v>
      </c>
      <c r="F92" s="100">
        <v>188556</v>
      </c>
      <c r="G92" s="203">
        <v>1319892</v>
      </c>
      <c r="H92" s="178">
        <f t="shared" si="47"/>
        <v>165406</v>
      </c>
      <c r="I92" s="178">
        <f t="shared" si="48"/>
        <v>1157842</v>
      </c>
      <c r="J92" s="178">
        <f t="shared" si="35"/>
        <v>165406</v>
      </c>
      <c r="K92" s="202">
        <f t="shared" si="51"/>
        <v>6.01</v>
      </c>
      <c r="L92" s="178">
        <f t="shared" si="49"/>
        <v>994090.05999999994</v>
      </c>
      <c r="M92" s="178">
        <v>148607</v>
      </c>
      <c r="N92" s="202">
        <v>7</v>
      </c>
      <c r="O92" s="178">
        <f t="shared" si="50"/>
        <v>1040249</v>
      </c>
      <c r="P92" s="100">
        <f t="shared" si="39"/>
        <v>117987.33333333333</v>
      </c>
      <c r="Q92" s="104">
        <v>8</v>
      </c>
      <c r="R92" s="100">
        <f t="shared" si="52"/>
        <v>943898.66666666663</v>
      </c>
      <c r="S92" s="108">
        <f t="shared" si="37"/>
        <v>825911.33333333326</v>
      </c>
      <c r="T92" s="103">
        <f t="shared" si="53"/>
        <v>117987.33333333337</v>
      </c>
      <c r="U92" s="98"/>
      <c r="V92" s="98"/>
      <c r="W92" s="177">
        <f t="shared" si="38"/>
        <v>1</v>
      </c>
    </row>
  </sheetData>
  <autoFilter ref="A3:O92"/>
  <mergeCells count="1">
    <mergeCell ref="H1:L1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66" orientation="landscape" r:id="rId1"/>
  <headerFooter>
    <oddFooter>&amp;R&amp;A &amp;P 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7"/>
  <sheetViews>
    <sheetView tabSelected="1" view="pageBreakPreview" zoomScaleNormal="100" zoomScaleSheetLayoutView="100" workbookViewId="0">
      <pane xSplit="4" ySplit="6" topLeftCell="E10" activePane="bottomRight" state="frozen"/>
      <selection activeCell="C1" sqref="C1"/>
      <selection pane="topRight" activeCell="E1" sqref="E1"/>
      <selection pane="bottomLeft" activeCell="C6" sqref="C6"/>
      <selection pane="bottomRight" activeCell="O15" sqref="O15"/>
    </sheetView>
  </sheetViews>
  <sheetFormatPr defaultColWidth="9.33203125" defaultRowHeight="34.5" customHeight="1"/>
  <cols>
    <col min="1" max="1" width="9" style="36" customWidth="1"/>
    <col min="2" max="2" width="0.6640625" style="36" hidden="1" customWidth="1"/>
    <col min="3" max="3" width="5.5" style="42" customWidth="1"/>
    <col min="4" max="4" width="66.33203125" style="39" customWidth="1"/>
    <col min="5" max="5" width="6.83203125" style="38" customWidth="1"/>
    <col min="6" max="6" width="10.6640625" style="38" hidden="1" customWidth="1"/>
    <col min="7" max="7" width="14.5" style="38" hidden="1" customWidth="1"/>
    <col min="8" max="8" width="13.1640625" style="38" customWidth="1"/>
    <col min="9" max="9" width="9.83203125" style="38" customWidth="1"/>
    <col min="10" max="10" width="9.33203125" style="39" customWidth="1"/>
    <col min="11" max="16384" width="9.33203125" style="39"/>
  </cols>
  <sheetData>
    <row r="1" spans="1:10" ht="30.75" customHeight="1">
      <c r="C1" s="95" t="s">
        <v>1078</v>
      </c>
      <c r="E1" s="43"/>
      <c r="F1" s="43"/>
      <c r="G1" s="43"/>
      <c r="H1" s="37"/>
      <c r="I1" s="44">
        <v>0.1</v>
      </c>
    </row>
    <row r="2" spans="1:10" ht="55.5" customHeight="1">
      <c r="C2" s="218" t="s">
        <v>0</v>
      </c>
      <c r="D2" s="219" t="s">
        <v>217</v>
      </c>
      <c r="E2" s="222" t="s">
        <v>218</v>
      </c>
      <c r="F2" s="224" t="s">
        <v>219</v>
      </c>
      <c r="G2" s="224"/>
      <c r="H2" s="220" t="s">
        <v>1085</v>
      </c>
      <c r="I2" s="215" t="s">
        <v>1079</v>
      </c>
      <c r="J2" s="217" t="s">
        <v>1082</v>
      </c>
    </row>
    <row r="3" spans="1:10" ht="84" customHeight="1">
      <c r="C3" s="218"/>
      <c r="D3" s="219"/>
      <c r="E3" s="223"/>
      <c r="F3" s="45" t="s">
        <v>1</v>
      </c>
      <c r="G3" s="46" t="s">
        <v>4</v>
      </c>
      <c r="H3" s="221"/>
      <c r="I3" s="216"/>
      <c r="J3" s="217"/>
    </row>
    <row r="4" spans="1:10" ht="12.75" customHeight="1" thickBot="1">
      <c r="A4" s="47"/>
      <c r="B4" s="48"/>
      <c r="C4" s="49"/>
      <c r="D4" s="50"/>
      <c r="E4" s="50"/>
      <c r="F4" s="51"/>
      <c r="G4" s="51"/>
      <c r="H4" s="52"/>
      <c r="I4" s="53"/>
      <c r="J4" s="205"/>
    </row>
    <row r="5" spans="1:10" ht="12.75" customHeight="1" thickTop="1" thickBot="1">
      <c r="A5" s="113"/>
      <c r="B5" s="114"/>
      <c r="C5" s="115"/>
      <c r="D5" s="116"/>
      <c r="E5" s="117"/>
      <c r="F5" s="51"/>
      <c r="G5" s="51"/>
      <c r="H5" s="118"/>
      <c r="I5" s="53"/>
      <c r="J5" s="205"/>
    </row>
    <row r="6" spans="1:10" s="36" customFormat="1" ht="16.5" customHeight="1" thickTop="1" thickBot="1">
      <c r="A6" s="54" t="s">
        <v>220</v>
      </c>
      <c r="B6" s="55" t="s">
        <v>221</v>
      </c>
      <c r="C6" s="56"/>
      <c r="D6" s="57" t="s">
        <v>222</v>
      </c>
      <c r="E6" s="59"/>
      <c r="F6" s="60"/>
      <c r="G6" s="60" t="e">
        <f>+G7+#REF!+#REF!</f>
        <v>#REF!</v>
      </c>
      <c r="H6" s="59"/>
      <c r="I6" s="61"/>
      <c r="J6" s="206"/>
    </row>
    <row r="7" spans="1:10" s="62" customFormat="1" ht="12.75" thickTop="1">
      <c r="C7" s="63"/>
      <c r="D7" s="64" t="s">
        <v>223</v>
      </c>
      <c r="E7" s="58"/>
      <c r="F7" s="65">
        <f t="shared" ref="F7" si="0">SUM(F8:F417)</f>
        <v>2184418</v>
      </c>
      <c r="G7" s="65">
        <f>SUM(G8:G417)</f>
        <v>1882410674</v>
      </c>
      <c r="H7" s="58"/>
      <c r="I7" s="66"/>
      <c r="J7" s="207"/>
    </row>
    <row r="8" spans="1:10" s="37" customFormat="1" ht="15" customHeight="1">
      <c r="A8" s="41" t="s">
        <v>224</v>
      </c>
      <c r="B8" s="41" t="str">
        <f>+"P"&amp;C8</f>
        <v>P001</v>
      </c>
      <c r="C8" s="67" t="s">
        <v>225</v>
      </c>
      <c r="D8" s="68" t="s">
        <v>226</v>
      </c>
      <c r="E8" s="69">
        <v>484</v>
      </c>
      <c r="F8" s="70">
        <v>32995</v>
      </c>
      <c r="G8" s="111">
        <f>+F8*E8</f>
        <v>15969580</v>
      </c>
      <c r="H8" s="69">
        <v>484</v>
      </c>
      <c r="I8" s="112">
        <v>554.4</v>
      </c>
      <c r="J8" s="208">
        <f>I8-H8</f>
        <v>70.399999999999977</v>
      </c>
    </row>
    <row r="9" spans="1:10" s="37" customFormat="1" ht="12">
      <c r="A9" s="41" t="s">
        <v>224</v>
      </c>
      <c r="B9" s="41" t="str">
        <f t="shared" ref="B9:B100" si="1">+"P"&amp;C9</f>
        <v>P002</v>
      </c>
      <c r="C9" s="67" t="s">
        <v>227</v>
      </c>
      <c r="D9" s="68" t="s">
        <v>228</v>
      </c>
      <c r="E9" s="69">
        <v>800</v>
      </c>
      <c r="F9" s="70">
        <v>6964</v>
      </c>
      <c r="G9" s="70">
        <f>+F9*E9</f>
        <v>5571200</v>
      </c>
      <c r="H9" s="71">
        <v>800</v>
      </c>
      <c r="I9" s="96">
        <v>902</v>
      </c>
      <c r="J9" s="208">
        <f t="shared" ref="J9:J72" si="2">I9-H9</f>
        <v>102</v>
      </c>
    </row>
    <row r="10" spans="1:10" s="37" customFormat="1" ht="12">
      <c r="A10" s="41" t="s">
        <v>224</v>
      </c>
      <c r="B10" s="41" t="str">
        <f t="shared" si="1"/>
        <v>P003</v>
      </c>
      <c r="C10" s="67" t="s">
        <v>229</v>
      </c>
      <c r="D10" s="68" t="s">
        <v>230</v>
      </c>
      <c r="E10" s="69">
        <v>210</v>
      </c>
      <c r="F10" s="70">
        <v>443</v>
      </c>
      <c r="G10" s="70">
        <f>+F10*E10</f>
        <v>93030</v>
      </c>
      <c r="H10" s="71">
        <v>210</v>
      </c>
      <c r="I10" s="96">
        <v>253</v>
      </c>
      <c r="J10" s="208">
        <f t="shared" si="2"/>
        <v>43</v>
      </c>
    </row>
    <row r="11" spans="1:10" s="37" customFormat="1" ht="12">
      <c r="A11" s="41" t="s">
        <v>224</v>
      </c>
      <c r="B11" s="41" t="str">
        <f t="shared" si="1"/>
        <v>P004</v>
      </c>
      <c r="C11" s="67" t="s">
        <v>231</v>
      </c>
      <c r="D11" s="68" t="s">
        <v>232</v>
      </c>
      <c r="E11" s="69"/>
      <c r="F11" s="70"/>
      <c r="G11" s="70"/>
      <c r="H11" s="71"/>
      <c r="I11" s="96" t="s">
        <v>1069</v>
      </c>
      <c r="J11" s="208"/>
    </row>
    <row r="12" spans="1:10" s="37" customFormat="1" ht="12">
      <c r="A12" s="41" t="s">
        <v>224</v>
      </c>
      <c r="B12" s="41" t="str">
        <f t="shared" si="1"/>
        <v>P004.1</v>
      </c>
      <c r="C12" s="67" t="s">
        <v>233</v>
      </c>
      <c r="D12" s="68" t="s">
        <v>234</v>
      </c>
      <c r="E12" s="69">
        <v>236</v>
      </c>
      <c r="F12" s="70">
        <v>6581</v>
      </c>
      <c r="G12" s="70">
        <f>+F12*E12</f>
        <v>1553116</v>
      </c>
      <c r="H12" s="71">
        <v>236</v>
      </c>
      <c r="I12" s="96">
        <v>281.60000000000002</v>
      </c>
      <c r="J12" s="208">
        <f t="shared" si="2"/>
        <v>45.600000000000023</v>
      </c>
    </row>
    <row r="13" spans="1:10" s="37" customFormat="1" ht="12">
      <c r="A13" s="41" t="s">
        <v>224</v>
      </c>
      <c r="B13" s="41" t="str">
        <f t="shared" si="1"/>
        <v>P004.2</v>
      </c>
      <c r="C13" s="67" t="s">
        <v>235</v>
      </c>
      <c r="D13" s="68" t="s">
        <v>236</v>
      </c>
      <c r="E13" s="69">
        <v>340</v>
      </c>
      <c r="F13" s="70">
        <v>1099</v>
      </c>
      <c r="G13" s="70">
        <f>+F13*E13</f>
        <v>373660</v>
      </c>
      <c r="H13" s="71">
        <v>340</v>
      </c>
      <c r="I13" s="96">
        <v>396</v>
      </c>
      <c r="J13" s="208">
        <f t="shared" si="2"/>
        <v>56</v>
      </c>
    </row>
    <row r="14" spans="1:10" s="73" customFormat="1" ht="12">
      <c r="A14" s="72" t="s">
        <v>224</v>
      </c>
      <c r="B14" s="41" t="str">
        <f t="shared" si="1"/>
        <v>P005</v>
      </c>
      <c r="C14" s="67" t="s">
        <v>237</v>
      </c>
      <c r="D14" s="68" t="s">
        <v>238</v>
      </c>
      <c r="E14" s="69">
        <v>940</v>
      </c>
      <c r="F14" s="70">
        <v>48902</v>
      </c>
      <c r="G14" s="70">
        <f>+F14*E14</f>
        <v>45967880</v>
      </c>
      <c r="H14" s="71">
        <v>940</v>
      </c>
      <c r="I14" s="96" t="s">
        <v>1069</v>
      </c>
      <c r="J14" s="208"/>
    </row>
    <row r="15" spans="1:10" s="73" customFormat="1" ht="12">
      <c r="A15" s="72"/>
      <c r="B15" s="41" t="str">
        <f t="shared" si="1"/>
        <v>P005.1</v>
      </c>
      <c r="C15" s="74" t="s">
        <v>239</v>
      </c>
      <c r="D15" s="75" t="s">
        <v>240</v>
      </c>
      <c r="E15" s="69"/>
      <c r="F15" s="70"/>
      <c r="G15" s="70"/>
      <c r="H15" s="71">
        <v>940</v>
      </c>
      <c r="I15" s="96">
        <v>1100</v>
      </c>
      <c r="J15" s="208">
        <f t="shared" si="2"/>
        <v>160</v>
      </c>
    </row>
    <row r="16" spans="1:10" s="73" customFormat="1" ht="12">
      <c r="A16" s="72"/>
      <c r="B16" s="41" t="str">
        <f t="shared" si="1"/>
        <v>P005.2</v>
      </c>
      <c r="C16" s="74" t="s">
        <v>241</v>
      </c>
      <c r="D16" s="75" t="s">
        <v>242</v>
      </c>
      <c r="E16" s="69"/>
      <c r="F16" s="70"/>
      <c r="G16" s="70"/>
      <c r="H16" s="71">
        <v>940</v>
      </c>
      <c r="I16" s="96">
        <v>960</v>
      </c>
      <c r="J16" s="208">
        <f t="shared" si="2"/>
        <v>20</v>
      </c>
    </row>
    <row r="17" spans="1:10" s="73" customFormat="1" ht="12">
      <c r="A17" s="72" t="s">
        <v>243</v>
      </c>
      <c r="B17" s="41" t="str">
        <f t="shared" si="1"/>
        <v>P006</v>
      </c>
      <c r="C17" s="67" t="s">
        <v>244</v>
      </c>
      <c r="D17" s="68" t="s">
        <v>245</v>
      </c>
      <c r="E17" s="69">
        <v>286</v>
      </c>
      <c r="F17" s="70">
        <v>32416</v>
      </c>
      <c r="G17" s="70">
        <f t="shared" ref="G17:G25" si="3">+F17*E17</f>
        <v>9270976</v>
      </c>
      <c r="H17" s="71">
        <v>286</v>
      </c>
      <c r="I17" s="96">
        <v>340</v>
      </c>
      <c r="J17" s="208">
        <f t="shared" si="2"/>
        <v>54</v>
      </c>
    </row>
    <row r="18" spans="1:10" s="73" customFormat="1" ht="12">
      <c r="A18" s="72" t="s">
        <v>243</v>
      </c>
      <c r="B18" s="41" t="str">
        <f t="shared" si="1"/>
        <v>P007</v>
      </c>
      <c r="C18" s="67" t="s">
        <v>246</v>
      </c>
      <c r="D18" s="68" t="s">
        <v>247</v>
      </c>
      <c r="E18" s="69">
        <v>960</v>
      </c>
      <c r="F18" s="70">
        <v>14972</v>
      </c>
      <c r="G18" s="70">
        <f t="shared" si="3"/>
        <v>14373120</v>
      </c>
      <c r="H18" s="71">
        <v>960</v>
      </c>
      <c r="I18" s="96">
        <v>1078</v>
      </c>
      <c r="J18" s="208">
        <f t="shared" si="2"/>
        <v>118</v>
      </c>
    </row>
    <row r="19" spans="1:10" s="73" customFormat="1" ht="12">
      <c r="A19" s="72" t="s">
        <v>243</v>
      </c>
      <c r="B19" s="41" t="str">
        <f t="shared" si="1"/>
        <v>P008</v>
      </c>
      <c r="C19" s="67" t="s">
        <v>248</v>
      </c>
      <c r="D19" s="68" t="s">
        <v>249</v>
      </c>
      <c r="E19" s="69">
        <v>1440</v>
      </c>
      <c r="F19" s="70">
        <v>5196</v>
      </c>
      <c r="G19" s="70">
        <f t="shared" si="3"/>
        <v>7482240</v>
      </c>
      <c r="H19" s="71">
        <v>1440</v>
      </c>
      <c r="I19" s="96">
        <v>1606</v>
      </c>
      <c r="J19" s="208">
        <f t="shared" si="2"/>
        <v>166</v>
      </c>
    </row>
    <row r="20" spans="1:10" s="73" customFormat="1" ht="12">
      <c r="A20" s="72" t="s">
        <v>243</v>
      </c>
      <c r="B20" s="41" t="str">
        <f t="shared" si="1"/>
        <v>P009</v>
      </c>
      <c r="C20" s="67" t="s">
        <v>250</v>
      </c>
      <c r="D20" s="68" t="s">
        <v>251</v>
      </c>
      <c r="E20" s="69">
        <v>1178</v>
      </c>
      <c r="F20" s="70">
        <v>3321</v>
      </c>
      <c r="G20" s="70">
        <f t="shared" si="3"/>
        <v>3912138</v>
      </c>
      <c r="H20" s="71">
        <v>1178</v>
      </c>
      <c r="I20" s="96">
        <v>1317.8</v>
      </c>
      <c r="J20" s="208">
        <f t="shared" si="2"/>
        <v>139.79999999999995</v>
      </c>
    </row>
    <row r="21" spans="1:10" s="73" customFormat="1" ht="12">
      <c r="A21" s="72" t="s">
        <v>243</v>
      </c>
      <c r="B21" s="41" t="str">
        <f t="shared" si="1"/>
        <v>P010</v>
      </c>
      <c r="C21" s="67" t="s">
        <v>252</v>
      </c>
      <c r="D21" s="68" t="s">
        <v>253</v>
      </c>
      <c r="E21" s="69">
        <v>1560</v>
      </c>
      <c r="F21" s="70">
        <v>3294</v>
      </c>
      <c r="G21" s="70">
        <f t="shared" si="3"/>
        <v>5138640</v>
      </c>
      <c r="H21" s="71">
        <v>1560</v>
      </c>
      <c r="I21" s="96">
        <v>1738</v>
      </c>
      <c r="J21" s="208">
        <f t="shared" si="2"/>
        <v>178</v>
      </c>
    </row>
    <row r="22" spans="1:10" s="73" customFormat="1" ht="12">
      <c r="A22" s="72" t="s">
        <v>243</v>
      </c>
      <c r="B22" s="41" t="str">
        <f t="shared" si="1"/>
        <v>P011</v>
      </c>
      <c r="C22" s="67" t="s">
        <v>254</v>
      </c>
      <c r="D22" s="68" t="s">
        <v>255</v>
      </c>
      <c r="E22" s="69">
        <v>4320</v>
      </c>
      <c r="F22" s="70">
        <v>810</v>
      </c>
      <c r="G22" s="70">
        <f t="shared" si="3"/>
        <v>3499200</v>
      </c>
      <c r="H22" s="71">
        <v>4320</v>
      </c>
      <c r="I22" s="96">
        <v>4774</v>
      </c>
      <c r="J22" s="208">
        <f t="shared" si="2"/>
        <v>454</v>
      </c>
    </row>
    <row r="23" spans="1:10" s="73" customFormat="1" ht="12">
      <c r="A23" s="72" t="s">
        <v>243</v>
      </c>
      <c r="B23" s="41" t="str">
        <f t="shared" si="1"/>
        <v>P012</v>
      </c>
      <c r="C23" s="67" t="s">
        <v>256</v>
      </c>
      <c r="D23" s="68" t="s">
        <v>257</v>
      </c>
      <c r="E23" s="69">
        <v>1560</v>
      </c>
      <c r="F23" s="70">
        <v>2902</v>
      </c>
      <c r="G23" s="70">
        <f t="shared" si="3"/>
        <v>4527120</v>
      </c>
      <c r="H23" s="71">
        <v>1560</v>
      </c>
      <c r="I23" s="96">
        <v>1738</v>
      </c>
      <c r="J23" s="208">
        <f t="shared" si="2"/>
        <v>178</v>
      </c>
    </row>
    <row r="24" spans="1:10" s="73" customFormat="1" ht="12">
      <c r="A24" s="72" t="s">
        <v>243</v>
      </c>
      <c r="B24" s="41" t="str">
        <f t="shared" si="1"/>
        <v>P013</v>
      </c>
      <c r="C24" s="67" t="s">
        <v>258</v>
      </c>
      <c r="D24" s="68" t="s">
        <v>259</v>
      </c>
      <c r="E24" s="69">
        <v>2400</v>
      </c>
      <c r="F24" s="70">
        <v>1458</v>
      </c>
      <c r="G24" s="70">
        <f t="shared" si="3"/>
        <v>3499200</v>
      </c>
      <c r="H24" s="71">
        <v>2400</v>
      </c>
      <c r="I24" s="96">
        <v>2662</v>
      </c>
      <c r="J24" s="208">
        <f t="shared" si="2"/>
        <v>262</v>
      </c>
    </row>
    <row r="25" spans="1:10" s="73" customFormat="1" ht="12">
      <c r="A25" s="72" t="s">
        <v>243</v>
      </c>
      <c r="B25" s="41" t="str">
        <f t="shared" si="1"/>
        <v>P014</v>
      </c>
      <c r="C25" s="67" t="s">
        <v>260</v>
      </c>
      <c r="D25" s="68" t="s">
        <v>261</v>
      </c>
      <c r="E25" s="69">
        <v>4160</v>
      </c>
      <c r="F25" s="70">
        <v>823</v>
      </c>
      <c r="G25" s="70">
        <f t="shared" si="3"/>
        <v>3423680</v>
      </c>
      <c r="H25" s="71">
        <v>4160</v>
      </c>
      <c r="I25" s="96">
        <v>4598</v>
      </c>
      <c r="J25" s="208">
        <f t="shared" si="2"/>
        <v>438</v>
      </c>
    </row>
    <row r="26" spans="1:10" s="73" customFormat="1" ht="12">
      <c r="A26" s="72" t="s">
        <v>243</v>
      </c>
      <c r="B26" s="41" t="str">
        <f t="shared" si="1"/>
        <v>P015</v>
      </c>
      <c r="C26" s="67" t="s">
        <v>262</v>
      </c>
      <c r="D26" s="68" t="s">
        <v>263</v>
      </c>
      <c r="E26" s="69"/>
      <c r="F26" s="70"/>
      <c r="G26" s="70"/>
      <c r="H26" s="71"/>
      <c r="I26" s="96" t="s">
        <v>1069</v>
      </c>
      <c r="J26" s="208"/>
    </row>
    <row r="27" spans="1:10" s="73" customFormat="1" ht="12">
      <c r="A27" s="72" t="s">
        <v>243</v>
      </c>
      <c r="B27" s="41" t="str">
        <f t="shared" si="1"/>
        <v>P015.1</v>
      </c>
      <c r="C27" s="67" t="s">
        <v>264</v>
      </c>
      <c r="D27" s="68" t="s">
        <v>265</v>
      </c>
      <c r="E27" s="69">
        <v>4290</v>
      </c>
      <c r="F27" s="70">
        <v>255</v>
      </c>
      <c r="G27" s="70">
        <f>+F27*E27</f>
        <v>1093950</v>
      </c>
      <c r="H27" s="71">
        <v>4290</v>
      </c>
      <c r="I27" s="96">
        <v>4741</v>
      </c>
      <c r="J27" s="208">
        <f t="shared" si="2"/>
        <v>451</v>
      </c>
    </row>
    <row r="28" spans="1:10" s="73" customFormat="1" ht="12">
      <c r="A28" s="72" t="s">
        <v>243</v>
      </c>
      <c r="B28" s="41" t="str">
        <f t="shared" si="1"/>
        <v>P015.2</v>
      </c>
      <c r="C28" s="67" t="s">
        <v>266</v>
      </c>
      <c r="D28" s="68" t="s">
        <v>267</v>
      </c>
      <c r="E28" s="69">
        <v>7670</v>
      </c>
      <c r="F28" s="70">
        <v>1215</v>
      </c>
      <c r="G28" s="70">
        <f>+F28*E28</f>
        <v>9319050</v>
      </c>
      <c r="H28" s="71">
        <v>7670</v>
      </c>
      <c r="I28" s="96">
        <v>8459</v>
      </c>
      <c r="J28" s="208">
        <f t="shared" si="2"/>
        <v>789</v>
      </c>
    </row>
    <row r="29" spans="1:10" s="37" customFormat="1" ht="12">
      <c r="A29" s="41" t="s">
        <v>268</v>
      </c>
      <c r="B29" s="41" t="str">
        <f t="shared" si="1"/>
        <v>P016</v>
      </c>
      <c r="C29" s="67" t="s">
        <v>269</v>
      </c>
      <c r="D29" s="68" t="s">
        <v>270</v>
      </c>
      <c r="E29" s="69">
        <v>452</v>
      </c>
      <c r="F29" s="70">
        <v>7004</v>
      </c>
      <c r="G29" s="70">
        <f>+F29*E29</f>
        <v>3165808</v>
      </c>
      <c r="H29" s="71">
        <v>452</v>
      </c>
      <c r="I29" s="96">
        <v>519.20000000000005</v>
      </c>
      <c r="J29" s="208">
        <f t="shared" si="2"/>
        <v>67.200000000000045</v>
      </c>
    </row>
    <row r="30" spans="1:10" s="37" customFormat="1" ht="12">
      <c r="A30" s="41" t="s">
        <v>268</v>
      </c>
      <c r="B30" s="41" t="str">
        <f t="shared" si="1"/>
        <v>P017</v>
      </c>
      <c r="C30" s="67" t="s">
        <v>271</v>
      </c>
      <c r="D30" s="68" t="s">
        <v>272</v>
      </c>
      <c r="E30" s="69"/>
      <c r="F30" s="70"/>
      <c r="G30" s="70"/>
      <c r="H30" s="71"/>
      <c r="I30" s="96" t="s">
        <v>1069</v>
      </c>
      <c r="J30" s="208"/>
    </row>
    <row r="31" spans="1:10" s="37" customFormat="1" ht="12">
      <c r="A31" s="41" t="s">
        <v>268</v>
      </c>
      <c r="B31" s="41" t="str">
        <f t="shared" si="1"/>
        <v>P017.1</v>
      </c>
      <c r="C31" s="67" t="s">
        <v>273</v>
      </c>
      <c r="D31" s="68" t="s">
        <v>274</v>
      </c>
      <c r="E31" s="69">
        <v>750</v>
      </c>
      <c r="F31" s="70">
        <v>18715</v>
      </c>
      <c r="G31" s="70">
        <f>+F31*E31</f>
        <v>14036250</v>
      </c>
      <c r="H31" s="71">
        <v>750</v>
      </c>
      <c r="I31" s="96">
        <v>847</v>
      </c>
      <c r="J31" s="208">
        <f t="shared" si="2"/>
        <v>97</v>
      </c>
    </row>
    <row r="32" spans="1:10" s="37" customFormat="1" ht="12">
      <c r="A32" s="41" t="s">
        <v>268</v>
      </c>
      <c r="B32" s="41" t="str">
        <f t="shared" si="1"/>
        <v>P017.2</v>
      </c>
      <c r="C32" s="67" t="s">
        <v>275</v>
      </c>
      <c r="D32" s="68" t="s">
        <v>276</v>
      </c>
      <c r="E32" s="69">
        <v>975</v>
      </c>
      <c r="F32" s="70">
        <v>54</v>
      </c>
      <c r="G32" s="70">
        <f>+F32*E32</f>
        <v>52650</v>
      </c>
      <c r="H32" s="71">
        <v>975</v>
      </c>
      <c r="I32" s="96">
        <v>1094.5</v>
      </c>
      <c r="J32" s="208">
        <f t="shared" si="2"/>
        <v>119.5</v>
      </c>
    </row>
    <row r="33" spans="1:10" s="37" customFormat="1" ht="12">
      <c r="A33" s="41" t="s">
        <v>268</v>
      </c>
      <c r="B33" s="41" t="str">
        <f t="shared" si="1"/>
        <v>P018</v>
      </c>
      <c r="C33" s="67" t="s">
        <v>277</v>
      </c>
      <c r="D33" s="68" t="s">
        <v>278</v>
      </c>
      <c r="E33" s="69"/>
      <c r="F33" s="70"/>
      <c r="G33" s="70"/>
      <c r="H33" s="71"/>
      <c r="I33" s="96" t="s">
        <v>1069</v>
      </c>
      <c r="J33" s="208"/>
    </row>
    <row r="34" spans="1:10" s="37" customFormat="1" ht="12">
      <c r="A34" s="41" t="s">
        <v>268</v>
      </c>
      <c r="B34" s="41" t="str">
        <f t="shared" si="1"/>
        <v>P018.1</v>
      </c>
      <c r="C34" s="67" t="s">
        <v>279</v>
      </c>
      <c r="D34" s="68" t="s">
        <v>280</v>
      </c>
      <c r="E34" s="69">
        <v>1320</v>
      </c>
      <c r="F34" s="70">
        <v>11</v>
      </c>
      <c r="G34" s="70">
        <f>+F34*E34</f>
        <v>14520</v>
      </c>
      <c r="H34" s="71">
        <v>1320</v>
      </c>
      <c r="I34" s="96">
        <v>1474</v>
      </c>
      <c r="J34" s="208">
        <f t="shared" si="2"/>
        <v>154</v>
      </c>
    </row>
    <row r="35" spans="1:10" s="37" customFormat="1" ht="12">
      <c r="A35" s="41" t="s">
        <v>268</v>
      </c>
      <c r="B35" s="41" t="str">
        <f t="shared" si="1"/>
        <v>P018.2</v>
      </c>
      <c r="C35" s="67" t="s">
        <v>281</v>
      </c>
      <c r="D35" s="68" t="s">
        <v>282</v>
      </c>
      <c r="E35" s="69">
        <v>1716</v>
      </c>
      <c r="F35" s="70">
        <v>87</v>
      </c>
      <c r="G35" s="70">
        <f>+F35*E35</f>
        <v>149292</v>
      </c>
      <c r="H35" s="71">
        <v>1716</v>
      </c>
      <c r="I35" s="96">
        <v>1909.6</v>
      </c>
      <c r="J35" s="208">
        <f t="shared" si="2"/>
        <v>193.59999999999991</v>
      </c>
    </row>
    <row r="36" spans="1:10" s="37" customFormat="1" ht="12">
      <c r="A36" s="41" t="s">
        <v>268</v>
      </c>
      <c r="B36" s="41" t="str">
        <f t="shared" si="1"/>
        <v>P019</v>
      </c>
      <c r="C36" s="67" t="s">
        <v>283</v>
      </c>
      <c r="D36" s="68" t="s">
        <v>284</v>
      </c>
      <c r="E36" s="69"/>
      <c r="F36" s="70"/>
      <c r="G36" s="70"/>
      <c r="H36" s="71"/>
      <c r="I36" s="96" t="s">
        <v>1069</v>
      </c>
      <c r="J36" s="208"/>
    </row>
    <row r="37" spans="1:10" s="37" customFormat="1" ht="12">
      <c r="A37" s="41" t="s">
        <v>268</v>
      </c>
      <c r="B37" s="41" t="str">
        <f t="shared" si="1"/>
        <v>P019.1</v>
      </c>
      <c r="C37" s="67" t="s">
        <v>285</v>
      </c>
      <c r="D37" s="68" t="s">
        <v>286</v>
      </c>
      <c r="E37" s="69">
        <v>641</v>
      </c>
      <c r="F37" s="70">
        <v>4023</v>
      </c>
      <c r="G37" s="70">
        <f>+F37*E37</f>
        <v>2578743</v>
      </c>
      <c r="H37" s="71">
        <v>641</v>
      </c>
      <c r="I37" s="96">
        <v>727.1</v>
      </c>
      <c r="J37" s="208">
        <f t="shared" si="2"/>
        <v>86.100000000000023</v>
      </c>
    </row>
    <row r="38" spans="1:10" s="37" customFormat="1" ht="12">
      <c r="A38" s="41" t="s">
        <v>268</v>
      </c>
      <c r="B38" s="41" t="str">
        <f t="shared" si="1"/>
        <v>P019.2</v>
      </c>
      <c r="C38" s="67" t="s">
        <v>287</v>
      </c>
      <c r="D38" s="68" t="s">
        <v>288</v>
      </c>
      <c r="E38" s="69">
        <v>1256</v>
      </c>
      <c r="F38" s="70">
        <v>531</v>
      </c>
      <c r="G38" s="70">
        <f>+F38*E38</f>
        <v>666936</v>
      </c>
      <c r="H38" s="71">
        <v>1256</v>
      </c>
      <c r="I38" s="96">
        <v>1403.6</v>
      </c>
      <c r="J38" s="208">
        <f t="shared" si="2"/>
        <v>147.59999999999991</v>
      </c>
    </row>
    <row r="39" spans="1:10" s="37" customFormat="1" ht="12">
      <c r="A39" s="41" t="s">
        <v>268</v>
      </c>
      <c r="B39" s="41" t="str">
        <f t="shared" si="1"/>
        <v>P020</v>
      </c>
      <c r="C39" s="67" t="s">
        <v>289</v>
      </c>
      <c r="D39" s="68" t="s">
        <v>290</v>
      </c>
      <c r="E39" s="69"/>
      <c r="F39" s="70"/>
      <c r="G39" s="70"/>
      <c r="H39" s="71"/>
      <c r="I39" s="96" t="s">
        <v>1069</v>
      </c>
      <c r="J39" s="208"/>
    </row>
    <row r="40" spans="1:10" s="37" customFormat="1" ht="12">
      <c r="A40" s="41" t="s">
        <v>268</v>
      </c>
      <c r="B40" s="41" t="str">
        <f t="shared" si="1"/>
        <v>P020.1</v>
      </c>
      <c r="C40" s="67" t="s">
        <v>291</v>
      </c>
      <c r="D40" s="68" t="s">
        <v>292</v>
      </c>
      <c r="E40" s="69">
        <v>3318</v>
      </c>
      <c r="F40" s="70">
        <v>13280</v>
      </c>
      <c r="G40" s="70">
        <f>+F40*E40</f>
        <v>44063040</v>
      </c>
      <c r="H40" s="71">
        <v>3318</v>
      </c>
      <c r="I40" s="96">
        <v>3671.8</v>
      </c>
      <c r="J40" s="208">
        <f t="shared" si="2"/>
        <v>353.80000000000018</v>
      </c>
    </row>
    <row r="41" spans="1:10" s="37" customFormat="1" ht="12">
      <c r="A41" s="41" t="s">
        <v>268</v>
      </c>
      <c r="B41" s="41" t="str">
        <f t="shared" si="1"/>
        <v>P020.2</v>
      </c>
      <c r="C41" s="67" t="s">
        <v>293</v>
      </c>
      <c r="D41" s="68" t="s">
        <v>294</v>
      </c>
      <c r="E41" s="69">
        <v>4313</v>
      </c>
      <c r="F41" s="70">
        <v>2</v>
      </c>
      <c r="G41" s="70">
        <f>+F41*E41</f>
        <v>8626</v>
      </c>
      <c r="H41" s="71">
        <v>4313</v>
      </c>
      <c r="I41" s="96">
        <v>4766.3</v>
      </c>
      <c r="J41" s="208">
        <f t="shared" si="2"/>
        <v>453.30000000000018</v>
      </c>
    </row>
    <row r="42" spans="1:10" s="37" customFormat="1" ht="12">
      <c r="A42" s="41" t="s">
        <v>268</v>
      </c>
      <c r="B42" s="41" t="str">
        <f t="shared" si="1"/>
        <v>P021</v>
      </c>
      <c r="C42" s="67" t="s">
        <v>295</v>
      </c>
      <c r="D42" s="68" t="s">
        <v>296</v>
      </c>
      <c r="E42" s="69"/>
      <c r="F42" s="70"/>
      <c r="G42" s="70"/>
      <c r="H42" s="71"/>
      <c r="I42" s="96" t="s">
        <v>1069</v>
      </c>
      <c r="J42" s="208"/>
    </row>
    <row r="43" spans="1:10" s="37" customFormat="1" ht="12">
      <c r="A43" s="41" t="s">
        <v>268</v>
      </c>
      <c r="B43" s="41" t="str">
        <f t="shared" si="1"/>
        <v>P021.1</v>
      </c>
      <c r="C43" s="67" t="s">
        <v>297</v>
      </c>
      <c r="D43" s="68" t="s">
        <v>298</v>
      </c>
      <c r="E43" s="69">
        <v>3318</v>
      </c>
      <c r="F43" s="70">
        <v>1218</v>
      </c>
      <c r="G43" s="70">
        <f>+F43*E43</f>
        <v>4041324</v>
      </c>
      <c r="H43" s="71">
        <v>3318</v>
      </c>
      <c r="I43" s="96">
        <v>3671.8</v>
      </c>
      <c r="J43" s="208">
        <f t="shared" si="2"/>
        <v>353.80000000000018</v>
      </c>
    </row>
    <row r="44" spans="1:10" s="37" customFormat="1" ht="12">
      <c r="A44" s="41" t="s">
        <v>268</v>
      </c>
      <c r="B44" s="41" t="str">
        <f t="shared" si="1"/>
        <v>P021.2</v>
      </c>
      <c r="C44" s="67" t="s">
        <v>299</v>
      </c>
      <c r="D44" s="68" t="s">
        <v>300</v>
      </c>
      <c r="E44" s="69">
        <v>4313</v>
      </c>
      <c r="F44" s="70">
        <v>10</v>
      </c>
      <c r="G44" s="70">
        <f>+F44*E44</f>
        <v>43130</v>
      </c>
      <c r="H44" s="71">
        <v>4313</v>
      </c>
      <c r="I44" s="96">
        <v>4766.3</v>
      </c>
      <c r="J44" s="208">
        <f t="shared" si="2"/>
        <v>453.30000000000018</v>
      </c>
    </row>
    <row r="45" spans="1:10" s="37" customFormat="1" ht="12">
      <c r="A45" s="41" t="s">
        <v>268</v>
      </c>
      <c r="B45" s="41" t="str">
        <f t="shared" si="1"/>
        <v>P022</v>
      </c>
      <c r="C45" s="67" t="s">
        <v>301</v>
      </c>
      <c r="D45" s="68" t="s">
        <v>302</v>
      </c>
      <c r="E45" s="69"/>
      <c r="F45" s="70"/>
      <c r="G45" s="70"/>
      <c r="H45" s="71"/>
      <c r="I45" s="96" t="s">
        <v>1069</v>
      </c>
      <c r="J45" s="208"/>
    </row>
    <row r="46" spans="1:10" s="37" customFormat="1" ht="12">
      <c r="A46" s="41" t="s">
        <v>268</v>
      </c>
      <c r="B46" s="41" t="str">
        <f t="shared" si="1"/>
        <v>P022.1</v>
      </c>
      <c r="C46" s="67" t="s">
        <v>303</v>
      </c>
      <c r="D46" s="68" t="s">
        <v>304</v>
      </c>
      <c r="E46" s="69">
        <v>3318</v>
      </c>
      <c r="F46" s="70">
        <v>11</v>
      </c>
      <c r="G46" s="70">
        <f>+F46*E46</f>
        <v>36498</v>
      </c>
      <c r="H46" s="71">
        <v>3318</v>
      </c>
      <c r="I46" s="96">
        <v>3671.8</v>
      </c>
      <c r="J46" s="208">
        <f t="shared" si="2"/>
        <v>353.80000000000018</v>
      </c>
    </row>
    <row r="47" spans="1:10" s="37" customFormat="1" ht="12">
      <c r="A47" s="41" t="s">
        <v>268</v>
      </c>
      <c r="B47" s="41" t="str">
        <f t="shared" si="1"/>
        <v>P022.2</v>
      </c>
      <c r="C47" s="67" t="s">
        <v>305</v>
      </c>
      <c r="D47" s="68" t="s">
        <v>306</v>
      </c>
      <c r="E47" s="69">
        <v>4313</v>
      </c>
      <c r="F47" s="70">
        <v>5</v>
      </c>
      <c r="G47" s="70">
        <f>+F47*E47</f>
        <v>21565</v>
      </c>
      <c r="H47" s="71">
        <v>4313</v>
      </c>
      <c r="I47" s="96">
        <v>4766.3</v>
      </c>
      <c r="J47" s="208">
        <f t="shared" si="2"/>
        <v>453.30000000000018</v>
      </c>
    </row>
    <row r="48" spans="1:10" s="37" customFormat="1" ht="12">
      <c r="A48" s="41" t="s">
        <v>268</v>
      </c>
      <c r="B48" s="41" t="str">
        <f t="shared" si="1"/>
        <v>P023</v>
      </c>
      <c r="C48" s="67" t="s">
        <v>307</v>
      </c>
      <c r="D48" s="68" t="s">
        <v>308</v>
      </c>
      <c r="E48" s="69"/>
      <c r="F48" s="70"/>
      <c r="G48" s="70"/>
      <c r="H48" s="71"/>
      <c r="I48" s="96" t="s">
        <v>1069</v>
      </c>
      <c r="J48" s="208"/>
    </row>
    <row r="49" spans="1:10" s="37" customFormat="1" ht="12">
      <c r="A49" s="41" t="s">
        <v>268</v>
      </c>
      <c r="B49" s="41" t="str">
        <f t="shared" si="1"/>
        <v>P023.1</v>
      </c>
      <c r="C49" s="67" t="s">
        <v>309</v>
      </c>
      <c r="D49" s="68" t="s">
        <v>310</v>
      </c>
      <c r="E49" s="69">
        <v>3600</v>
      </c>
      <c r="F49" s="70">
        <v>1</v>
      </c>
      <c r="G49" s="70">
        <f t="shared" ref="G49:G56" si="4">+F49*E49</f>
        <v>3600</v>
      </c>
      <c r="H49" s="71">
        <v>3600</v>
      </c>
      <c r="I49" s="96">
        <v>3982</v>
      </c>
      <c r="J49" s="208">
        <f t="shared" si="2"/>
        <v>382</v>
      </c>
    </row>
    <row r="50" spans="1:10" s="37" customFormat="1" ht="12">
      <c r="A50" s="41" t="s">
        <v>268</v>
      </c>
      <c r="B50" s="41" t="str">
        <f t="shared" si="1"/>
        <v>P023.2</v>
      </c>
      <c r="C50" s="67" t="s">
        <v>311</v>
      </c>
      <c r="D50" s="68" t="s">
        <v>312</v>
      </c>
      <c r="E50" s="69">
        <v>4680</v>
      </c>
      <c r="F50" s="70">
        <v>41</v>
      </c>
      <c r="G50" s="70">
        <f t="shared" si="4"/>
        <v>191880</v>
      </c>
      <c r="H50" s="71">
        <v>4680</v>
      </c>
      <c r="I50" s="96">
        <v>5170</v>
      </c>
      <c r="J50" s="208">
        <f t="shared" si="2"/>
        <v>490</v>
      </c>
    </row>
    <row r="51" spans="1:10" s="37" customFormat="1" ht="12">
      <c r="A51" s="41" t="s">
        <v>268</v>
      </c>
      <c r="B51" s="41" t="str">
        <f t="shared" si="1"/>
        <v>P024</v>
      </c>
      <c r="C51" s="67" t="s">
        <v>313</v>
      </c>
      <c r="D51" s="68" t="s">
        <v>314</v>
      </c>
      <c r="E51" s="69">
        <v>592</v>
      </c>
      <c r="F51" s="70">
        <v>3</v>
      </c>
      <c r="G51" s="70">
        <f t="shared" si="4"/>
        <v>1776</v>
      </c>
      <c r="H51" s="71">
        <v>592</v>
      </c>
      <c r="I51" s="96">
        <v>673.2</v>
      </c>
      <c r="J51" s="208">
        <f t="shared" si="2"/>
        <v>81.200000000000045</v>
      </c>
    </row>
    <row r="52" spans="1:10" s="37" customFormat="1" ht="12">
      <c r="A52" s="41" t="s">
        <v>268</v>
      </c>
      <c r="B52" s="41" t="str">
        <f t="shared" si="1"/>
        <v>P025</v>
      </c>
      <c r="C52" s="67" t="s">
        <v>315</v>
      </c>
      <c r="D52" s="68" t="s">
        <v>316</v>
      </c>
      <c r="E52" s="69">
        <v>922</v>
      </c>
      <c r="F52" s="70">
        <v>22234</v>
      </c>
      <c r="G52" s="70">
        <f t="shared" si="4"/>
        <v>20499748</v>
      </c>
      <c r="H52" s="71">
        <v>922</v>
      </c>
      <c r="I52" s="96">
        <v>1036.2</v>
      </c>
      <c r="J52" s="208">
        <f t="shared" si="2"/>
        <v>114.20000000000005</v>
      </c>
    </row>
    <row r="53" spans="1:10" s="37" customFormat="1" ht="12">
      <c r="A53" s="41" t="s">
        <v>268</v>
      </c>
      <c r="B53" s="41" t="str">
        <f t="shared" si="1"/>
        <v>P026</v>
      </c>
      <c r="C53" s="67" t="s">
        <v>317</v>
      </c>
      <c r="D53" s="68" t="s">
        <v>318</v>
      </c>
      <c r="E53" s="69">
        <v>3430</v>
      </c>
      <c r="F53" s="70">
        <v>17591</v>
      </c>
      <c r="G53" s="70">
        <f t="shared" si="4"/>
        <v>60337130</v>
      </c>
      <c r="H53" s="71">
        <v>3430</v>
      </c>
      <c r="I53" s="96">
        <v>3795</v>
      </c>
      <c r="J53" s="208">
        <f t="shared" si="2"/>
        <v>365</v>
      </c>
    </row>
    <row r="54" spans="1:10" s="37" customFormat="1" ht="12">
      <c r="A54" s="41" t="s">
        <v>268</v>
      </c>
      <c r="B54" s="41" t="str">
        <f t="shared" si="1"/>
        <v>P027</v>
      </c>
      <c r="C54" s="67" t="s">
        <v>319</v>
      </c>
      <c r="D54" s="68" t="s">
        <v>320</v>
      </c>
      <c r="E54" s="69">
        <v>2750</v>
      </c>
      <c r="F54" s="70">
        <v>80</v>
      </c>
      <c r="G54" s="70">
        <f t="shared" si="4"/>
        <v>220000</v>
      </c>
      <c r="H54" s="71">
        <v>2750</v>
      </c>
      <c r="I54" s="96">
        <v>3047</v>
      </c>
      <c r="J54" s="208">
        <f t="shared" si="2"/>
        <v>297</v>
      </c>
    </row>
    <row r="55" spans="1:10" s="37" customFormat="1" ht="12">
      <c r="A55" s="41" t="s">
        <v>268</v>
      </c>
      <c r="B55" s="41" t="str">
        <f t="shared" si="1"/>
        <v>P028</v>
      </c>
      <c r="C55" s="67" t="s">
        <v>321</v>
      </c>
      <c r="D55" s="68" t="s">
        <v>322</v>
      </c>
      <c r="E55" s="69">
        <v>4540</v>
      </c>
      <c r="F55" s="70">
        <v>9199</v>
      </c>
      <c r="G55" s="70">
        <f t="shared" si="4"/>
        <v>41763460</v>
      </c>
      <c r="H55" s="71">
        <v>4540</v>
      </c>
      <c r="I55" s="96">
        <v>5016</v>
      </c>
      <c r="J55" s="208">
        <f t="shared" si="2"/>
        <v>476</v>
      </c>
    </row>
    <row r="56" spans="1:10" s="37" customFormat="1" ht="12">
      <c r="A56" s="41" t="s">
        <v>268</v>
      </c>
      <c r="B56" s="41" t="str">
        <f t="shared" si="1"/>
        <v>P029</v>
      </c>
      <c r="C56" s="67" t="s">
        <v>323</v>
      </c>
      <c r="D56" s="68" t="s">
        <v>324</v>
      </c>
      <c r="E56" s="69">
        <v>619</v>
      </c>
      <c r="F56" s="70">
        <v>86364</v>
      </c>
      <c r="G56" s="70">
        <f t="shared" si="4"/>
        <v>53459316</v>
      </c>
      <c r="H56" s="71">
        <v>619</v>
      </c>
      <c r="I56" s="96">
        <v>702.9</v>
      </c>
      <c r="J56" s="208">
        <f t="shared" si="2"/>
        <v>83.899999999999977</v>
      </c>
    </row>
    <row r="57" spans="1:10" s="37" customFormat="1" ht="12">
      <c r="A57" s="41" t="s">
        <v>268</v>
      </c>
      <c r="B57" s="41" t="str">
        <f t="shared" si="1"/>
        <v>P030</v>
      </c>
      <c r="C57" s="67" t="s">
        <v>325</v>
      </c>
      <c r="D57" s="68" t="s">
        <v>326</v>
      </c>
      <c r="E57" s="69"/>
      <c r="F57" s="70"/>
      <c r="G57" s="70"/>
      <c r="H57" s="71"/>
      <c r="I57" s="96" t="s">
        <v>1069</v>
      </c>
      <c r="J57" s="208"/>
    </row>
    <row r="58" spans="1:10" s="37" customFormat="1" ht="12">
      <c r="A58" s="41" t="s">
        <v>268</v>
      </c>
      <c r="B58" s="41" t="str">
        <f t="shared" si="1"/>
        <v>P030.1</v>
      </c>
      <c r="C58" s="67" t="s">
        <v>327</v>
      </c>
      <c r="D58" s="68" t="s">
        <v>328</v>
      </c>
      <c r="E58" s="69">
        <v>1466</v>
      </c>
      <c r="F58" s="70">
        <v>698</v>
      </c>
      <c r="G58" s="70">
        <f>+F58*E58</f>
        <v>1023268</v>
      </c>
      <c r="H58" s="71">
        <v>1466</v>
      </c>
      <c r="I58" s="96">
        <v>1634.6</v>
      </c>
      <c r="J58" s="208">
        <f t="shared" si="2"/>
        <v>168.59999999999991</v>
      </c>
    </row>
    <row r="59" spans="1:10" s="37" customFormat="1" ht="12">
      <c r="A59" s="41" t="s">
        <v>268</v>
      </c>
      <c r="B59" s="41" t="str">
        <f t="shared" si="1"/>
        <v>P030.2</v>
      </c>
      <c r="C59" s="67" t="s">
        <v>329</v>
      </c>
      <c r="D59" s="68" t="s">
        <v>330</v>
      </c>
      <c r="E59" s="69">
        <v>1759</v>
      </c>
      <c r="F59" s="70">
        <v>1</v>
      </c>
      <c r="G59" s="70">
        <f>+F59*E59</f>
        <v>1759</v>
      </c>
      <c r="H59" s="71">
        <v>1759</v>
      </c>
      <c r="I59" s="96">
        <v>1956.9</v>
      </c>
      <c r="J59" s="208">
        <f t="shared" si="2"/>
        <v>197.90000000000009</v>
      </c>
    </row>
    <row r="60" spans="1:10" s="37" customFormat="1" ht="12">
      <c r="A60" s="41" t="s">
        <v>268</v>
      </c>
      <c r="B60" s="41" t="str">
        <f t="shared" si="1"/>
        <v>P031</v>
      </c>
      <c r="C60" s="67" t="s">
        <v>331</v>
      </c>
      <c r="D60" s="68" t="s">
        <v>332</v>
      </c>
      <c r="E60" s="69"/>
      <c r="F60" s="70"/>
      <c r="G60" s="70"/>
      <c r="H60" s="71"/>
      <c r="I60" s="96" t="s">
        <v>1069</v>
      </c>
      <c r="J60" s="208"/>
    </row>
    <row r="61" spans="1:10" s="37" customFormat="1" ht="12">
      <c r="A61" s="41" t="s">
        <v>268</v>
      </c>
      <c r="B61" s="41" t="str">
        <f t="shared" si="1"/>
        <v>P031.1</v>
      </c>
      <c r="C61" s="67" t="s">
        <v>333</v>
      </c>
      <c r="D61" s="68" t="s">
        <v>334</v>
      </c>
      <c r="E61" s="69">
        <v>5220</v>
      </c>
      <c r="F61" s="70">
        <v>336</v>
      </c>
      <c r="G61" s="70">
        <f>+F61*E61</f>
        <v>1753920</v>
      </c>
      <c r="H61" s="71">
        <v>5220</v>
      </c>
      <c r="I61" s="96">
        <v>5764</v>
      </c>
      <c r="J61" s="208">
        <f t="shared" si="2"/>
        <v>544</v>
      </c>
    </row>
    <row r="62" spans="1:10" s="37" customFormat="1" ht="12">
      <c r="A62" s="41" t="s">
        <v>268</v>
      </c>
      <c r="B62" s="41" t="str">
        <f t="shared" si="1"/>
        <v>P031.2</v>
      </c>
      <c r="C62" s="67" t="s">
        <v>335</v>
      </c>
      <c r="D62" s="68" t="s">
        <v>336</v>
      </c>
      <c r="E62" s="69">
        <v>6264</v>
      </c>
      <c r="F62" s="70">
        <v>4</v>
      </c>
      <c r="G62" s="70">
        <f>+F62*E62</f>
        <v>25056</v>
      </c>
      <c r="H62" s="71">
        <v>6264</v>
      </c>
      <c r="I62" s="96">
        <v>6912.4</v>
      </c>
      <c r="J62" s="208">
        <f t="shared" si="2"/>
        <v>648.39999999999964</v>
      </c>
    </row>
    <row r="63" spans="1:10" s="37" customFormat="1" ht="12">
      <c r="A63" s="41" t="s">
        <v>268</v>
      </c>
      <c r="B63" s="41" t="str">
        <f t="shared" si="1"/>
        <v>P032</v>
      </c>
      <c r="C63" s="67" t="s">
        <v>337</v>
      </c>
      <c r="D63" s="68" t="s">
        <v>338</v>
      </c>
      <c r="E63" s="69"/>
      <c r="F63" s="70"/>
      <c r="G63" s="70"/>
      <c r="H63" s="71"/>
      <c r="I63" s="96" t="s">
        <v>1069</v>
      </c>
      <c r="J63" s="208"/>
    </row>
    <row r="64" spans="1:10" s="37" customFormat="1" ht="12">
      <c r="A64" s="41" t="s">
        <v>268</v>
      </c>
      <c r="B64" s="41" t="str">
        <f t="shared" si="1"/>
        <v>P032.1</v>
      </c>
      <c r="C64" s="67" t="s">
        <v>339</v>
      </c>
      <c r="D64" s="68" t="s">
        <v>340</v>
      </c>
      <c r="E64" s="69">
        <v>589</v>
      </c>
      <c r="F64" s="70">
        <v>2885</v>
      </c>
      <c r="G64" s="70">
        <f t="shared" ref="G64:G72" si="5">+F64*E64</f>
        <v>1699265</v>
      </c>
      <c r="H64" s="71">
        <v>589</v>
      </c>
      <c r="I64" s="96">
        <v>669.9</v>
      </c>
      <c r="J64" s="208">
        <f t="shared" si="2"/>
        <v>80.899999999999977</v>
      </c>
    </row>
    <row r="65" spans="1:10" s="37" customFormat="1" ht="12">
      <c r="A65" s="41" t="s">
        <v>268</v>
      </c>
      <c r="B65" s="41" t="str">
        <f t="shared" si="1"/>
        <v>P032.2</v>
      </c>
      <c r="C65" s="67" t="s">
        <v>341</v>
      </c>
      <c r="D65" s="68" t="s">
        <v>342</v>
      </c>
      <c r="E65" s="69">
        <v>706</v>
      </c>
      <c r="F65" s="70">
        <v>29</v>
      </c>
      <c r="G65" s="70">
        <f t="shared" si="5"/>
        <v>20474</v>
      </c>
      <c r="H65" s="71">
        <v>706</v>
      </c>
      <c r="I65" s="96">
        <v>798.6</v>
      </c>
      <c r="J65" s="208">
        <f t="shared" si="2"/>
        <v>92.600000000000023</v>
      </c>
    </row>
    <row r="66" spans="1:10" s="37" customFormat="1" ht="12">
      <c r="A66" s="41" t="s">
        <v>268</v>
      </c>
      <c r="B66" s="41" t="str">
        <f t="shared" si="1"/>
        <v>P033</v>
      </c>
      <c r="C66" s="67" t="s">
        <v>343</v>
      </c>
      <c r="D66" s="68" t="s">
        <v>344</v>
      </c>
      <c r="E66" s="69">
        <v>479</v>
      </c>
      <c r="F66" s="70">
        <v>34681</v>
      </c>
      <c r="G66" s="70">
        <f t="shared" si="5"/>
        <v>16612199</v>
      </c>
      <c r="H66" s="71">
        <v>479</v>
      </c>
      <c r="I66" s="96">
        <v>548.9</v>
      </c>
      <c r="J66" s="208">
        <f t="shared" si="2"/>
        <v>69.899999999999977</v>
      </c>
    </row>
    <row r="67" spans="1:10" s="37" customFormat="1" ht="12">
      <c r="A67" s="41" t="s">
        <v>268</v>
      </c>
      <c r="B67" s="41" t="str">
        <f t="shared" si="1"/>
        <v>P034</v>
      </c>
      <c r="C67" s="67" t="s">
        <v>345</v>
      </c>
      <c r="D67" s="68" t="s">
        <v>346</v>
      </c>
      <c r="E67" s="69">
        <v>840</v>
      </c>
      <c r="F67" s="70">
        <v>352</v>
      </c>
      <c r="G67" s="70">
        <f t="shared" si="5"/>
        <v>295680</v>
      </c>
      <c r="H67" s="71">
        <v>840</v>
      </c>
      <c r="I67" s="96">
        <v>946</v>
      </c>
      <c r="J67" s="208">
        <f t="shared" si="2"/>
        <v>106</v>
      </c>
    </row>
    <row r="68" spans="1:10" s="37" customFormat="1" ht="12">
      <c r="A68" s="41" t="s">
        <v>268</v>
      </c>
      <c r="B68" s="41" t="str">
        <f t="shared" si="1"/>
        <v>P035</v>
      </c>
      <c r="C68" s="67" t="s">
        <v>347</v>
      </c>
      <c r="D68" s="68" t="s">
        <v>348</v>
      </c>
      <c r="E68" s="69">
        <v>972</v>
      </c>
      <c r="F68" s="70">
        <v>17</v>
      </c>
      <c r="G68" s="70">
        <f t="shared" si="5"/>
        <v>16524</v>
      </c>
      <c r="H68" s="71">
        <v>972</v>
      </c>
      <c r="I68" s="96">
        <v>1091.2</v>
      </c>
      <c r="J68" s="208">
        <f t="shared" si="2"/>
        <v>119.20000000000005</v>
      </c>
    </row>
    <row r="69" spans="1:10" s="37" customFormat="1" ht="12">
      <c r="A69" s="41" t="s">
        <v>268</v>
      </c>
      <c r="B69" s="41" t="str">
        <f t="shared" si="1"/>
        <v>P036</v>
      </c>
      <c r="C69" s="67" t="s">
        <v>349</v>
      </c>
      <c r="D69" s="68" t="s">
        <v>350</v>
      </c>
      <c r="E69" s="69">
        <v>778</v>
      </c>
      <c r="F69" s="70">
        <v>4987</v>
      </c>
      <c r="G69" s="70">
        <f t="shared" si="5"/>
        <v>3879886</v>
      </c>
      <c r="H69" s="71">
        <v>778</v>
      </c>
      <c r="I69" s="96">
        <v>877.8</v>
      </c>
      <c r="J69" s="208">
        <f t="shared" si="2"/>
        <v>99.799999999999955</v>
      </c>
    </row>
    <row r="70" spans="1:10" s="37" customFormat="1" ht="12">
      <c r="A70" s="41" t="s">
        <v>268</v>
      </c>
      <c r="B70" s="41" t="str">
        <f t="shared" si="1"/>
        <v>P037</v>
      </c>
      <c r="C70" s="67" t="s">
        <v>351</v>
      </c>
      <c r="D70" s="68" t="s">
        <v>352</v>
      </c>
      <c r="E70" s="69">
        <v>2944</v>
      </c>
      <c r="F70" s="70">
        <v>252</v>
      </c>
      <c r="G70" s="70">
        <f t="shared" si="5"/>
        <v>741888</v>
      </c>
      <c r="H70" s="71">
        <v>2944</v>
      </c>
      <c r="I70" s="96">
        <v>3260.4</v>
      </c>
      <c r="J70" s="208">
        <f t="shared" si="2"/>
        <v>316.40000000000009</v>
      </c>
    </row>
    <row r="71" spans="1:10" s="37" customFormat="1" ht="12">
      <c r="A71" s="41" t="s">
        <v>353</v>
      </c>
      <c r="B71" s="41" t="str">
        <f t="shared" si="1"/>
        <v>P038</v>
      </c>
      <c r="C71" s="67" t="s">
        <v>354</v>
      </c>
      <c r="D71" s="68" t="s">
        <v>355</v>
      </c>
      <c r="E71" s="69">
        <v>678</v>
      </c>
      <c r="F71" s="70">
        <v>14061</v>
      </c>
      <c r="G71" s="70">
        <f t="shared" si="5"/>
        <v>9533358</v>
      </c>
      <c r="H71" s="71">
        <v>678</v>
      </c>
      <c r="I71" s="96">
        <v>767.8</v>
      </c>
      <c r="J71" s="208">
        <f t="shared" si="2"/>
        <v>89.799999999999955</v>
      </c>
    </row>
    <row r="72" spans="1:10" s="37" customFormat="1" ht="12">
      <c r="A72" s="41" t="s">
        <v>353</v>
      </c>
      <c r="B72" s="41" t="str">
        <f t="shared" si="1"/>
        <v>P039</v>
      </c>
      <c r="C72" s="67" t="s">
        <v>356</v>
      </c>
      <c r="D72" s="68" t="s">
        <v>357</v>
      </c>
      <c r="E72" s="69">
        <v>677</v>
      </c>
      <c r="F72" s="70">
        <v>41719</v>
      </c>
      <c r="G72" s="70">
        <f t="shared" si="5"/>
        <v>28243763</v>
      </c>
      <c r="H72" s="71">
        <v>677</v>
      </c>
      <c r="I72" s="96">
        <v>766.7</v>
      </c>
      <c r="J72" s="208">
        <f t="shared" si="2"/>
        <v>89.700000000000045</v>
      </c>
    </row>
    <row r="73" spans="1:10" s="37" customFormat="1" ht="12">
      <c r="A73" s="41" t="s">
        <v>353</v>
      </c>
      <c r="B73" s="41" t="str">
        <f t="shared" si="1"/>
        <v>P040</v>
      </c>
      <c r="C73" s="67" t="s">
        <v>358</v>
      </c>
      <c r="D73" s="76" t="s">
        <v>359</v>
      </c>
      <c r="E73" s="69"/>
      <c r="F73" s="70"/>
      <c r="G73" s="70"/>
      <c r="H73" s="71"/>
      <c r="I73" s="96" t="s">
        <v>1069</v>
      </c>
      <c r="J73" s="208"/>
    </row>
    <row r="74" spans="1:10" s="37" customFormat="1" ht="12">
      <c r="A74" s="41" t="s">
        <v>353</v>
      </c>
      <c r="B74" s="41" t="str">
        <f t="shared" si="1"/>
        <v>P040.1</v>
      </c>
      <c r="C74" s="67" t="s">
        <v>360</v>
      </c>
      <c r="D74" s="76" t="s">
        <v>361</v>
      </c>
      <c r="E74" s="69">
        <v>606</v>
      </c>
      <c r="F74" s="70">
        <v>8434</v>
      </c>
      <c r="G74" s="70">
        <f>+F74*E74</f>
        <v>5111004</v>
      </c>
      <c r="H74" s="71">
        <v>606</v>
      </c>
      <c r="I74" s="96">
        <v>688.6</v>
      </c>
      <c r="J74" s="208">
        <f t="shared" ref="J74:J136" si="6">I74-H74</f>
        <v>82.600000000000023</v>
      </c>
    </row>
    <row r="75" spans="1:10" s="37" customFormat="1" ht="12">
      <c r="A75" s="41" t="s">
        <v>353</v>
      </c>
      <c r="B75" s="41" t="str">
        <f t="shared" si="1"/>
        <v>P040.2</v>
      </c>
      <c r="C75" s="67" t="s">
        <v>362</v>
      </c>
      <c r="D75" s="76" t="s">
        <v>363</v>
      </c>
      <c r="E75" s="69">
        <v>780</v>
      </c>
      <c r="F75" s="70">
        <v>3210</v>
      </c>
      <c r="G75" s="70">
        <f>+F75*E75</f>
        <v>2503800</v>
      </c>
      <c r="H75" s="71">
        <v>780</v>
      </c>
      <c r="I75" s="96">
        <v>880</v>
      </c>
      <c r="J75" s="208">
        <f t="shared" si="6"/>
        <v>100</v>
      </c>
    </row>
    <row r="76" spans="1:10" s="37" customFormat="1" ht="12">
      <c r="A76" s="41" t="s">
        <v>353</v>
      </c>
      <c r="B76" s="41" t="str">
        <f t="shared" si="1"/>
        <v>P041</v>
      </c>
      <c r="C76" s="67" t="s">
        <v>364</v>
      </c>
      <c r="D76" s="68" t="s">
        <v>365</v>
      </c>
      <c r="E76" s="69"/>
      <c r="F76" s="70"/>
      <c r="G76" s="70"/>
      <c r="H76" s="71"/>
      <c r="I76" s="96" t="s">
        <v>1069</v>
      </c>
      <c r="J76" s="208"/>
    </row>
    <row r="77" spans="1:10" s="37" customFormat="1" ht="12">
      <c r="A77" s="41" t="s">
        <v>353</v>
      </c>
      <c r="B77" s="41" t="str">
        <f t="shared" si="1"/>
        <v>P041.1</v>
      </c>
      <c r="C77" s="67" t="s">
        <v>366</v>
      </c>
      <c r="D77" s="68" t="s">
        <v>367</v>
      </c>
      <c r="E77" s="69">
        <v>440</v>
      </c>
      <c r="F77" s="70">
        <v>2274</v>
      </c>
      <c r="G77" s="70">
        <f>+F77*E77</f>
        <v>1000560</v>
      </c>
      <c r="H77" s="71">
        <v>440</v>
      </c>
      <c r="I77" s="96">
        <v>506</v>
      </c>
      <c r="J77" s="208">
        <f t="shared" si="6"/>
        <v>66</v>
      </c>
    </row>
    <row r="78" spans="1:10" s="37" customFormat="1" ht="12">
      <c r="A78" s="41" t="s">
        <v>353</v>
      </c>
      <c r="B78" s="41" t="str">
        <f t="shared" si="1"/>
        <v>P041.2</v>
      </c>
      <c r="C78" s="67" t="s">
        <v>368</v>
      </c>
      <c r="D78" s="68" t="s">
        <v>369</v>
      </c>
      <c r="E78" s="69">
        <v>600</v>
      </c>
      <c r="F78" s="70">
        <v>18287</v>
      </c>
      <c r="G78" s="70">
        <f>+F78*E78</f>
        <v>10972200</v>
      </c>
      <c r="H78" s="71">
        <v>600</v>
      </c>
      <c r="I78" s="96">
        <v>682</v>
      </c>
      <c r="J78" s="208">
        <f t="shared" si="6"/>
        <v>82</v>
      </c>
    </row>
    <row r="79" spans="1:10" s="37" customFormat="1" ht="12">
      <c r="A79" s="41" t="s">
        <v>353</v>
      </c>
      <c r="B79" s="41" t="str">
        <f t="shared" si="1"/>
        <v>P042</v>
      </c>
      <c r="C79" s="67" t="s">
        <v>370</v>
      </c>
      <c r="D79" s="68" t="s">
        <v>371</v>
      </c>
      <c r="E79" s="69"/>
      <c r="F79" s="70"/>
      <c r="G79" s="70"/>
      <c r="H79" s="71"/>
      <c r="I79" s="96" t="s">
        <v>1069</v>
      </c>
      <c r="J79" s="208"/>
    </row>
    <row r="80" spans="1:10" s="37" customFormat="1" ht="12">
      <c r="A80" s="41" t="s">
        <v>353</v>
      </c>
      <c r="B80" s="41" t="str">
        <f t="shared" si="1"/>
        <v>P042.1</v>
      </c>
      <c r="C80" s="67" t="s">
        <v>372</v>
      </c>
      <c r="D80" s="68" t="s">
        <v>373</v>
      </c>
      <c r="E80" s="69">
        <v>934</v>
      </c>
      <c r="F80" s="70">
        <v>14478</v>
      </c>
      <c r="G80" s="70">
        <f t="shared" ref="G80:G85" si="7">+F80*E80</f>
        <v>13522452</v>
      </c>
      <c r="H80" s="71">
        <v>934</v>
      </c>
      <c r="I80" s="96">
        <v>1049.4000000000001</v>
      </c>
      <c r="J80" s="208">
        <f t="shared" si="6"/>
        <v>115.40000000000009</v>
      </c>
    </row>
    <row r="81" spans="1:10" s="37" customFormat="1" ht="12">
      <c r="A81" s="41" t="s">
        <v>353</v>
      </c>
      <c r="B81" s="41" t="str">
        <f t="shared" si="1"/>
        <v>P042.2</v>
      </c>
      <c r="C81" s="67" t="s">
        <v>374</v>
      </c>
      <c r="D81" s="68" t="s">
        <v>375</v>
      </c>
      <c r="E81" s="69">
        <v>1699</v>
      </c>
      <c r="F81" s="70">
        <v>89</v>
      </c>
      <c r="G81" s="70">
        <f t="shared" si="7"/>
        <v>151211</v>
      </c>
      <c r="H81" s="71">
        <v>1699</v>
      </c>
      <c r="I81" s="96">
        <v>1890.9</v>
      </c>
      <c r="J81" s="208">
        <f t="shared" si="6"/>
        <v>191.90000000000009</v>
      </c>
    </row>
    <row r="82" spans="1:10" s="37" customFormat="1" ht="12">
      <c r="A82" s="41" t="s">
        <v>353</v>
      </c>
      <c r="B82" s="41" t="str">
        <f t="shared" si="1"/>
        <v>P043</v>
      </c>
      <c r="C82" s="67" t="s">
        <v>376</v>
      </c>
      <c r="D82" s="68" t="s">
        <v>377</v>
      </c>
      <c r="E82" s="69">
        <v>358</v>
      </c>
      <c r="F82" s="70">
        <v>2486</v>
      </c>
      <c r="G82" s="70">
        <f t="shared" si="7"/>
        <v>889988</v>
      </c>
      <c r="H82" s="71">
        <v>358</v>
      </c>
      <c r="I82" s="96">
        <v>415.8</v>
      </c>
      <c r="J82" s="208">
        <f t="shared" si="6"/>
        <v>57.800000000000011</v>
      </c>
    </row>
    <row r="83" spans="1:10" s="37" customFormat="1" ht="12">
      <c r="A83" s="41" t="s">
        <v>353</v>
      </c>
      <c r="B83" s="41" t="str">
        <f t="shared" si="1"/>
        <v>P044</v>
      </c>
      <c r="C83" s="67" t="s">
        <v>378</v>
      </c>
      <c r="D83" s="68" t="s">
        <v>379</v>
      </c>
      <c r="E83" s="69">
        <v>987</v>
      </c>
      <c r="F83" s="70">
        <v>3946</v>
      </c>
      <c r="G83" s="70">
        <f t="shared" si="7"/>
        <v>3894702</v>
      </c>
      <c r="H83" s="71">
        <v>987</v>
      </c>
      <c r="I83" s="96">
        <v>1107.7</v>
      </c>
      <c r="J83" s="208">
        <f t="shared" si="6"/>
        <v>120.70000000000005</v>
      </c>
    </row>
    <row r="84" spans="1:10" s="37" customFormat="1" ht="12">
      <c r="A84" s="41" t="s">
        <v>353</v>
      </c>
      <c r="B84" s="41" t="str">
        <f t="shared" si="1"/>
        <v>P045</v>
      </c>
      <c r="C84" s="67" t="s">
        <v>380</v>
      </c>
      <c r="D84" s="68" t="s">
        <v>381</v>
      </c>
      <c r="E84" s="69">
        <v>760</v>
      </c>
      <c r="F84" s="70">
        <v>20244</v>
      </c>
      <c r="G84" s="70">
        <f t="shared" si="7"/>
        <v>15385440</v>
      </c>
      <c r="H84" s="71">
        <v>760</v>
      </c>
      <c r="I84" s="96">
        <v>858</v>
      </c>
      <c r="J84" s="208">
        <f t="shared" si="6"/>
        <v>98</v>
      </c>
    </row>
    <row r="85" spans="1:10" s="37" customFormat="1" ht="12">
      <c r="A85" s="41" t="s">
        <v>353</v>
      </c>
      <c r="B85" s="41" t="str">
        <f t="shared" si="1"/>
        <v>P046</v>
      </c>
      <c r="C85" s="67" t="s">
        <v>382</v>
      </c>
      <c r="D85" s="68" t="s">
        <v>383</v>
      </c>
      <c r="E85" s="69">
        <v>1560</v>
      </c>
      <c r="F85" s="70">
        <v>43</v>
      </c>
      <c r="G85" s="70">
        <f t="shared" si="7"/>
        <v>67080</v>
      </c>
      <c r="H85" s="71">
        <v>1560</v>
      </c>
      <c r="I85" s="96">
        <v>1738</v>
      </c>
      <c r="J85" s="208">
        <f t="shared" si="6"/>
        <v>178</v>
      </c>
    </row>
    <row r="86" spans="1:10" s="37" customFormat="1" ht="12">
      <c r="A86" s="41" t="s">
        <v>353</v>
      </c>
      <c r="B86" s="41" t="str">
        <f t="shared" si="1"/>
        <v>P047</v>
      </c>
      <c r="C86" s="67" t="s">
        <v>384</v>
      </c>
      <c r="D86" s="68" t="s">
        <v>385</v>
      </c>
      <c r="E86" s="69"/>
      <c r="F86" s="70"/>
      <c r="G86" s="70"/>
      <c r="H86" s="71"/>
      <c r="I86" s="96" t="s">
        <v>1069</v>
      </c>
      <c r="J86" s="208"/>
    </row>
    <row r="87" spans="1:10" s="37" customFormat="1" ht="12">
      <c r="A87" s="41" t="s">
        <v>353</v>
      </c>
      <c r="B87" s="41" t="str">
        <f t="shared" si="1"/>
        <v>P047.1</v>
      </c>
      <c r="C87" s="67" t="s">
        <v>386</v>
      </c>
      <c r="D87" s="68" t="s">
        <v>387</v>
      </c>
      <c r="E87" s="69">
        <v>1679</v>
      </c>
      <c r="F87" s="70">
        <v>148</v>
      </c>
      <c r="G87" s="70">
        <f>+F87*E87</f>
        <v>248492</v>
      </c>
      <c r="H87" s="71">
        <v>1679</v>
      </c>
      <c r="I87" s="96">
        <v>1868.9</v>
      </c>
      <c r="J87" s="208">
        <f t="shared" si="6"/>
        <v>189.90000000000009</v>
      </c>
    </row>
    <row r="88" spans="1:10" s="37" customFormat="1" ht="12">
      <c r="A88" s="41" t="s">
        <v>353</v>
      </c>
      <c r="B88" s="41" t="str">
        <f t="shared" si="1"/>
        <v>P047.2</v>
      </c>
      <c r="C88" s="67" t="s">
        <v>388</v>
      </c>
      <c r="D88" s="68" t="s">
        <v>389</v>
      </c>
      <c r="E88" s="69">
        <v>2182</v>
      </c>
      <c r="F88" s="70">
        <v>1</v>
      </c>
      <c r="G88" s="70">
        <f>+F88*E88</f>
        <v>2182</v>
      </c>
      <c r="H88" s="71">
        <v>2182</v>
      </c>
      <c r="I88" s="96">
        <v>2422.1999999999998</v>
      </c>
      <c r="J88" s="208">
        <f t="shared" si="6"/>
        <v>240.19999999999982</v>
      </c>
    </row>
    <row r="89" spans="1:10" s="37" customFormat="1" ht="12">
      <c r="A89" s="41" t="s">
        <v>353</v>
      </c>
      <c r="B89" s="41" t="str">
        <f t="shared" si="1"/>
        <v>P048</v>
      </c>
      <c r="C89" s="67" t="s">
        <v>390</v>
      </c>
      <c r="D89" s="68" t="s">
        <v>391</v>
      </c>
      <c r="E89" s="69">
        <v>935</v>
      </c>
      <c r="F89" s="70">
        <v>46864</v>
      </c>
      <c r="G89" s="70">
        <f>+F89*E89</f>
        <v>43817840</v>
      </c>
      <c r="H89" s="71">
        <v>935</v>
      </c>
      <c r="I89" s="96">
        <v>1050.5</v>
      </c>
      <c r="J89" s="208">
        <f t="shared" si="6"/>
        <v>115.5</v>
      </c>
    </row>
    <row r="90" spans="1:10" s="37" customFormat="1" ht="12">
      <c r="A90" s="41" t="s">
        <v>353</v>
      </c>
      <c r="B90" s="41" t="str">
        <f t="shared" si="1"/>
        <v>P049</v>
      </c>
      <c r="C90" s="67" t="s">
        <v>392</v>
      </c>
      <c r="D90" s="68" t="s">
        <v>393</v>
      </c>
      <c r="E90" s="69">
        <v>742</v>
      </c>
      <c r="F90" s="70">
        <v>19898</v>
      </c>
      <c r="G90" s="70">
        <f>+F90*E90</f>
        <v>14764316</v>
      </c>
      <c r="H90" s="71">
        <v>742</v>
      </c>
      <c r="I90" s="96">
        <v>838.2</v>
      </c>
      <c r="J90" s="208">
        <f t="shared" si="6"/>
        <v>96.200000000000045</v>
      </c>
    </row>
    <row r="91" spans="1:10" s="37" customFormat="1" ht="12">
      <c r="A91" s="41" t="s">
        <v>394</v>
      </c>
      <c r="B91" s="41" t="str">
        <f t="shared" si="1"/>
        <v>P050</v>
      </c>
      <c r="C91" s="77" t="s">
        <v>395</v>
      </c>
      <c r="D91" s="78" t="s">
        <v>396</v>
      </c>
      <c r="E91" s="69"/>
      <c r="F91" s="70"/>
      <c r="G91" s="70"/>
      <c r="H91" s="71"/>
      <c r="I91" s="96" t="s">
        <v>1069</v>
      </c>
      <c r="J91" s="208"/>
    </row>
    <row r="92" spans="1:10" s="37" customFormat="1" ht="12">
      <c r="A92" s="41" t="s">
        <v>394</v>
      </c>
      <c r="B92" s="41" t="str">
        <f t="shared" si="1"/>
        <v>P050.1</v>
      </c>
      <c r="C92" s="77" t="s">
        <v>397</v>
      </c>
      <c r="D92" s="78" t="s">
        <v>398</v>
      </c>
      <c r="E92" s="69">
        <v>782</v>
      </c>
      <c r="F92" s="70">
        <v>49463</v>
      </c>
      <c r="G92" s="70">
        <f>+F92*E92</f>
        <v>38680066</v>
      </c>
      <c r="H92" s="71">
        <v>782</v>
      </c>
      <c r="I92" s="96">
        <v>882.2</v>
      </c>
      <c r="J92" s="208">
        <f t="shared" si="6"/>
        <v>100.20000000000005</v>
      </c>
    </row>
    <row r="93" spans="1:10" s="37" customFormat="1" ht="12">
      <c r="A93" s="41" t="s">
        <v>394</v>
      </c>
      <c r="B93" s="41" t="str">
        <f t="shared" si="1"/>
        <v>P050.2</v>
      </c>
      <c r="C93" s="77" t="s">
        <v>399</v>
      </c>
      <c r="D93" s="78" t="s">
        <v>400</v>
      </c>
      <c r="E93" s="69">
        <v>938</v>
      </c>
      <c r="F93" s="70">
        <v>5</v>
      </c>
      <c r="G93" s="70">
        <f>+F93*E93</f>
        <v>4690</v>
      </c>
      <c r="H93" s="71">
        <v>938</v>
      </c>
      <c r="I93" s="96">
        <v>1053.8</v>
      </c>
      <c r="J93" s="208">
        <f t="shared" si="6"/>
        <v>115.79999999999995</v>
      </c>
    </row>
    <row r="94" spans="1:10" s="37" customFormat="1" ht="12">
      <c r="A94" s="41" t="s">
        <v>394</v>
      </c>
      <c r="B94" s="41" t="str">
        <f t="shared" si="1"/>
        <v>P051</v>
      </c>
      <c r="C94" s="77" t="s">
        <v>401</v>
      </c>
      <c r="D94" s="78" t="s">
        <v>402</v>
      </c>
      <c r="E94" s="69"/>
      <c r="F94" s="70"/>
      <c r="G94" s="70"/>
      <c r="H94" s="71"/>
      <c r="I94" s="96" t="s">
        <v>1069</v>
      </c>
      <c r="J94" s="208"/>
    </row>
    <row r="95" spans="1:10" s="37" customFormat="1" ht="12">
      <c r="A95" s="41" t="s">
        <v>394</v>
      </c>
      <c r="B95" s="41" t="str">
        <f t="shared" si="1"/>
        <v>P051.1</v>
      </c>
      <c r="C95" s="77" t="s">
        <v>403</v>
      </c>
      <c r="D95" s="78" t="s">
        <v>402</v>
      </c>
      <c r="E95" s="69">
        <v>2526</v>
      </c>
      <c r="F95" s="70">
        <v>1164</v>
      </c>
      <c r="G95" s="70">
        <f>+F95*E95</f>
        <v>2940264</v>
      </c>
      <c r="H95" s="71">
        <v>2526</v>
      </c>
      <c r="I95" s="96">
        <v>2800.6</v>
      </c>
      <c r="J95" s="208">
        <f t="shared" si="6"/>
        <v>274.59999999999991</v>
      </c>
    </row>
    <row r="96" spans="1:10" s="37" customFormat="1" ht="12">
      <c r="A96" s="41" t="s">
        <v>394</v>
      </c>
      <c r="B96" s="41" t="str">
        <f t="shared" si="1"/>
        <v>P051.2</v>
      </c>
      <c r="C96" s="77" t="s">
        <v>404</v>
      </c>
      <c r="D96" s="78" t="s">
        <v>405</v>
      </c>
      <c r="E96" s="69">
        <v>2750</v>
      </c>
      <c r="F96" s="70">
        <v>15</v>
      </c>
      <c r="G96" s="70">
        <f>+F96*E96</f>
        <v>41250</v>
      </c>
      <c r="H96" s="71">
        <v>2750</v>
      </c>
      <c r="I96" s="96">
        <v>3047</v>
      </c>
      <c r="J96" s="208">
        <f t="shared" si="6"/>
        <v>297</v>
      </c>
    </row>
    <row r="97" spans="1:10" s="37" customFormat="1" ht="12">
      <c r="A97" s="41" t="s">
        <v>394</v>
      </c>
      <c r="B97" s="41" t="str">
        <f t="shared" si="1"/>
        <v>P052</v>
      </c>
      <c r="C97" s="67" t="s">
        <v>406</v>
      </c>
      <c r="D97" s="68" t="s">
        <v>407</v>
      </c>
      <c r="E97" s="69"/>
      <c r="F97" s="70"/>
      <c r="G97" s="70"/>
      <c r="H97" s="71"/>
      <c r="I97" s="96" t="s">
        <v>1069</v>
      </c>
      <c r="J97" s="208"/>
    </row>
    <row r="98" spans="1:10" s="37" customFormat="1" ht="12">
      <c r="A98" s="41" t="s">
        <v>394</v>
      </c>
      <c r="B98" s="41" t="str">
        <f t="shared" si="1"/>
        <v>P052.1</v>
      </c>
      <c r="C98" s="67" t="s">
        <v>408</v>
      </c>
      <c r="D98" s="68" t="s">
        <v>409</v>
      </c>
      <c r="E98" s="69">
        <v>1337</v>
      </c>
      <c r="F98" s="70">
        <v>2433</v>
      </c>
      <c r="G98" s="70">
        <f>+F98*E98</f>
        <v>3252921</v>
      </c>
      <c r="H98" s="71">
        <v>1337</v>
      </c>
      <c r="I98" s="96">
        <v>1492.7</v>
      </c>
      <c r="J98" s="208">
        <f t="shared" si="6"/>
        <v>155.70000000000005</v>
      </c>
    </row>
    <row r="99" spans="1:10" s="37" customFormat="1" ht="12">
      <c r="A99" s="41" t="s">
        <v>394</v>
      </c>
      <c r="B99" s="41" t="str">
        <f t="shared" si="1"/>
        <v>P052.2</v>
      </c>
      <c r="C99" s="67" t="s">
        <v>410</v>
      </c>
      <c r="D99" s="68" t="s">
        <v>411</v>
      </c>
      <c r="E99" s="69">
        <v>1604</v>
      </c>
      <c r="F99" s="70">
        <v>5</v>
      </c>
      <c r="G99" s="70">
        <f>+F99*E99</f>
        <v>8020</v>
      </c>
      <c r="H99" s="71">
        <v>1604</v>
      </c>
      <c r="I99" s="96">
        <v>1786.4</v>
      </c>
      <c r="J99" s="208">
        <f t="shared" si="6"/>
        <v>182.40000000000009</v>
      </c>
    </row>
    <row r="100" spans="1:10" s="37" customFormat="1" ht="12">
      <c r="A100" s="41" t="s">
        <v>394</v>
      </c>
      <c r="B100" s="41" t="str">
        <f t="shared" si="1"/>
        <v>P053</v>
      </c>
      <c r="C100" s="67" t="s">
        <v>412</v>
      </c>
      <c r="D100" s="68" t="s">
        <v>413</v>
      </c>
      <c r="E100" s="69"/>
      <c r="F100" s="70"/>
      <c r="G100" s="70"/>
      <c r="H100" s="71"/>
      <c r="I100" s="96" t="s">
        <v>1069</v>
      </c>
      <c r="J100" s="208"/>
    </row>
    <row r="101" spans="1:10" s="37" customFormat="1" ht="12">
      <c r="A101" s="41" t="s">
        <v>394</v>
      </c>
      <c r="B101" s="41" t="str">
        <f t="shared" ref="B101:B164" si="8">+"P"&amp;C101</f>
        <v>P053.1</v>
      </c>
      <c r="C101" s="67" t="s">
        <v>414</v>
      </c>
      <c r="D101" s="68" t="s">
        <v>415</v>
      </c>
      <c r="E101" s="69">
        <v>1432</v>
      </c>
      <c r="F101" s="70">
        <v>301</v>
      </c>
      <c r="G101" s="70">
        <f>+F101*E101</f>
        <v>431032</v>
      </c>
      <c r="H101" s="71">
        <v>1432</v>
      </c>
      <c r="I101" s="96">
        <v>1597.2</v>
      </c>
      <c r="J101" s="208">
        <f t="shared" si="6"/>
        <v>165.20000000000005</v>
      </c>
    </row>
    <row r="102" spans="1:10" s="37" customFormat="1" ht="12">
      <c r="A102" s="41" t="s">
        <v>394</v>
      </c>
      <c r="B102" s="41" t="str">
        <f t="shared" si="8"/>
        <v>P053.2</v>
      </c>
      <c r="C102" s="67" t="s">
        <v>416</v>
      </c>
      <c r="D102" s="68" t="s">
        <v>417</v>
      </c>
      <c r="E102" s="69">
        <v>1718</v>
      </c>
      <c r="F102" s="70">
        <v>1</v>
      </c>
      <c r="G102" s="70">
        <f>+F102*E102</f>
        <v>1718</v>
      </c>
      <c r="H102" s="71">
        <v>1718</v>
      </c>
      <c r="I102" s="96">
        <v>1911.8</v>
      </c>
      <c r="J102" s="208">
        <f t="shared" si="6"/>
        <v>193.79999999999995</v>
      </c>
    </row>
    <row r="103" spans="1:10" s="37" customFormat="1" ht="12">
      <c r="A103" s="41" t="s">
        <v>394</v>
      </c>
      <c r="B103" s="41" t="str">
        <f t="shared" si="8"/>
        <v>P054</v>
      </c>
      <c r="C103" s="67" t="s">
        <v>418</v>
      </c>
      <c r="D103" s="68" t="s">
        <v>419</v>
      </c>
      <c r="E103" s="69"/>
      <c r="F103" s="70"/>
      <c r="G103" s="70"/>
      <c r="H103" s="71"/>
      <c r="I103" s="96" t="s">
        <v>1069</v>
      </c>
      <c r="J103" s="208"/>
    </row>
    <row r="104" spans="1:10" s="37" customFormat="1" ht="12">
      <c r="A104" s="41" t="s">
        <v>394</v>
      </c>
      <c r="B104" s="41" t="str">
        <f t="shared" si="8"/>
        <v>P054.1</v>
      </c>
      <c r="C104" s="67" t="s">
        <v>420</v>
      </c>
      <c r="D104" s="68" t="s">
        <v>421</v>
      </c>
      <c r="E104" s="69">
        <v>7834</v>
      </c>
      <c r="F104" s="70">
        <v>169</v>
      </c>
      <c r="G104" s="70">
        <f>+F104*E104</f>
        <v>1323946</v>
      </c>
      <c r="H104" s="71">
        <v>7834</v>
      </c>
      <c r="I104" s="96">
        <v>7854</v>
      </c>
      <c r="J104" s="208">
        <f t="shared" si="6"/>
        <v>20</v>
      </c>
    </row>
    <row r="105" spans="1:10" s="37" customFormat="1" ht="12">
      <c r="A105" s="41" t="s">
        <v>394</v>
      </c>
      <c r="B105" s="41" t="str">
        <f t="shared" si="8"/>
        <v>P054.2</v>
      </c>
      <c r="C105" s="67" t="s">
        <v>422</v>
      </c>
      <c r="D105" s="68" t="s">
        <v>423</v>
      </c>
      <c r="E105" s="69">
        <v>9401</v>
      </c>
      <c r="F105" s="70">
        <v>16</v>
      </c>
      <c r="G105" s="70">
        <f>+F105*E105</f>
        <v>150416</v>
      </c>
      <c r="H105" s="71">
        <v>9401</v>
      </c>
      <c r="I105" s="96">
        <v>9421</v>
      </c>
      <c r="J105" s="208">
        <f t="shared" si="6"/>
        <v>20</v>
      </c>
    </row>
    <row r="106" spans="1:10" s="37" customFormat="1" ht="12">
      <c r="A106" s="41" t="s">
        <v>394</v>
      </c>
      <c r="B106" s="41" t="str">
        <f t="shared" si="8"/>
        <v>P055</v>
      </c>
      <c r="C106" s="67" t="s">
        <v>424</v>
      </c>
      <c r="D106" s="68" t="s">
        <v>425</v>
      </c>
      <c r="E106" s="69"/>
      <c r="F106" s="70"/>
      <c r="G106" s="70"/>
      <c r="H106" s="71"/>
      <c r="I106" s="96" t="s">
        <v>1069</v>
      </c>
      <c r="J106" s="208"/>
    </row>
    <row r="107" spans="1:10" s="37" customFormat="1" ht="12">
      <c r="A107" s="41" t="s">
        <v>394</v>
      </c>
      <c r="B107" s="41" t="str">
        <f t="shared" si="8"/>
        <v>P055.1</v>
      </c>
      <c r="C107" s="67" t="s">
        <v>426</v>
      </c>
      <c r="D107" s="68" t="s">
        <v>427</v>
      </c>
      <c r="E107" s="69">
        <v>10000</v>
      </c>
      <c r="F107" s="70">
        <v>1</v>
      </c>
      <c r="G107" s="70">
        <f>+F107*E107</f>
        <v>10000</v>
      </c>
      <c r="H107" s="71">
        <v>10000</v>
      </c>
      <c r="I107" s="96">
        <v>10020</v>
      </c>
      <c r="J107" s="208">
        <f t="shared" si="6"/>
        <v>20</v>
      </c>
    </row>
    <row r="108" spans="1:10" s="37" customFormat="1" ht="12">
      <c r="A108" s="41" t="s">
        <v>394</v>
      </c>
      <c r="B108" s="41" t="str">
        <f t="shared" si="8"/>
        <v>P055.2</v>
      </c>
      <c r="C108" s="67" t="s">
        <v>428</v>
      </c>
      <c r="D108" s="68" t="s">
        <v>429</v>
      </c>
      <c r="E108" s="69">
        <v>12000</v>
      </c>
      <c r="F108" s="70">
        <v>1</v>
      </c>
      <c r="G108" s="70">
        <f>+F108*E108</f>
        <v>12000</v>
      </c>
      <c r="H108" s="71">
        <v>12000</v>
      </c>
      <c r="I108" s="96">
        <v>12020</v>
      </c>
      <c r="J108" s="208">
        <f t="shared" si="6"/>
        <v>20</v>
      </c>
    </row>
    <row r="109" spans="1:10" s="37" customFormat="1" ht="12">
      <c r="A109" s="41" t="s">
        <v>394</v>
      </c>
      <c r="B109" s="41" t="str">
        <f t="shared" si="8"/>
        <v>P056</v>
      </c>
      <c r="C109" s="67" t="s">
        <v>430</v>
      </c>
      <c r="D109" s="68" t="s">
        <v>431</v>
      </c>
      <c r="E109" s="69"/>
      <c r="F109" s="70"/>
      <c r="G109" s="70"/>
      <c r="H109" s="71"/>
      <c r="I109" s="96" t="s">
        <v>1069</v>
      </c>
      <c r="J109" s="208"/>
    </row>
    <row r="110" spans="1:10" s="37" customFormat="1" ht="12">
      <c r="A110" s="41" t="s">
        <v>394</v>
      </c>
      <c r="B110" s="41" t="str">
        <f t="shared" si="8"/>
        <v>P056.1</v>
      </c>
      <c r="C110" s="67" t="s">
        <v>432</v>
      </c>
      <c r="D110" s="68" t="s">
        <v>433</v>
      </c>
      <c r="E110" s="69">
        <v>551</v>
      </c>
      <c r="F110" s="70">
        <v>83687</v>
      </c>
      <c r="G110" s="70">
        <f>+F110*E110</f>
        <v>46111537</v>
      </c>
      <c r="H110" s="71">
        <v>551</v>
      </c>
      <c r="I110" s="96">
        <v>628.1</v>
      </c>
      <c r="J110" s="208">
        <f t="shared" si="6"/>
        <v>77.100000000000023</v>
      </c>
    </row>
    <row r="111" spans="1:10" s="37" customFormat="1" ht="12">
      <c r="A111" s="41" t="s">
        <v>394</v>
      </c>
      <c r="B111" s="41" t="str">
        <f t="shared" si="8"/>
        <v>P056.2</v>
      </c>
      <c r="C111" s="67" t="s">
        <v>434</v>
      </c>
      <c r="D111" s="68" t="s">
        <v>435</v>
      </c>
      <c r="E111" s="69">
        <v>663</v>
      </c>
      <c r="F111" s="70">
        <v>547</v>
      </c>
      <c r="G111" s="70">
        <f>+F111*E111</f>
        <v>362661</v>
      </c>
      <c r="H111" s="71">
        <v>663</v>
      </c>
      <c r="I111" s="96">
        <v>751.3</v>
      </c>
      <c r="J111" s="208">
        <f t="shared" si="6"/>
        <v>88.299999999999955</v>
      </c>
    </row>
    <row r="112" spans="1:10" s="37" customFormat="1" ht="12">
      <c r="A112" s="41" t="s">
        <v>394</v>
      </c>
      <c r="B112" s="41" t="str">
        <f t="shared" si="8"/>
        <v>P057</v>
      </c>
      <c r="C112" s="67" t="s">
        <v>436</v>
      </c>
      <c r="D112" s="68" t="s">
        <v>437</v>
      </c>
      <c r="E112" s="69"/>
      <c r="F112" s="70"/>
      <c r="G112" s="70"/>
      <c r="H112" s="71"/>
      <c r="I112" s="96" t="s">
        <v>1069</v>
      </c>
      <c r="J112" s="208"/>
    </row>
    <row r="113" spans="1:10" s="37" customFormat="1" ht="12">
      <c r="A113" s="41" t="s">
        <v>394</v>
      </c>
      <c r="B113" s="41" t="str">
        <f t="shared" si="8"/>
        <v>P057.1</v>
      </c>
      <c r="C113" s="67" t="s">
        <v>438</v>
      </c>
      <c r="D113" s="68" t="s">
        <v>439</v>
      </c>
      <c r="E113" s="69">
        <v>2108</v>
      </c>
      <c r="F113" s="70">
        <v>1886</v>
      </c>
      <c r="G113" s="70">
        <f>+F113*E113</f>
        <v>3975688</v>
      </c>
      <c r="H113" s="71">
        <v>2108</v>
      </c>
      <c r="I113" s="96">
        <v>2340.8000000000002</v>
      </c>
      <c r="J113" s="208">
        <f t="shared" si="6"/>
        <v>232.80000000000018</v>
      </c>
    </row>
    <row r="114" spans="1:10" s="37" customFormat="1" ht="12">
      <c r="A114" s="41" t="s">
        <v>394</v>
      </c>
      <c r="B114" s="41" t="str">
        <f t="shared" si="8"/>
        <v>P057.2</v>
      </c>
      <c r="C114" s="67" t="s">
        <v>440</v>
      </c>
      <c r="D114" s="68" t="s">
        <v>441</v>
      </c>
      <c r="E114" s="69">
        <v>2530</v>
      </c>
      <c r="F114" s="70">
        <v>500</v>
      </c>
      <c r="G114" s="70">
        <f>+F114*E114</f>
        <v>1265000</v>
      </c>
      <c r="H114" s="71">
        <v>2530</v>
      </c>
      <c r="I114" s="96">
        <v>2805</v>
      </c>
      <c r="J114" s="208">
        <f t="shared" si="6"/>
        <v>275</v>
      </c>
    </row>
    <row r="115" spans="1:10" s="37" customFormat="1" ht="12">
      <c r="A115" s="41" t="s">
        <v>394</v>
      </c>
      <c r="B115" s="41" t="str">
        <f t="shared" si="8"/>
        <v>P058</v>
      </c>
      <c r="C115" s="67" t="s">
        <v>442</v>
      </c>
      <c r="D115" s="68" t="s">
        <v>443</v>
      </c>
      <c r="E115" s="69"/>
      <c r="F115" s="70"/>
      <c r="G115" s="70"/>
      <c r="H115" s="71"/>
      <c r="I115" s="96" t="s">
        <v>1069</v>
      </c>
      <c r="J115" s="208"/>
    </row>
    <row r="116" spans="1:10" s="37" customFormat="1" ht="12">
      <c r="A116" s="41" t="s">
        <v>394</v>
      </c>
      <c r="B116" s="41" t="str">
        <f t="shared" si="8"/>
        <v>P058.1</v>
      </c>
      <c r="C116" s="67" t="s">
        <v>444</v>
      </c>
      <c r="D116" s="68" t="s">
        <v>445</v>
      </c>
      <c r="E116" s="69">
        <v>754</v>
      </c>
      <c r="F116" s="70">
        <v>9</v>
      </c>
      <c r="G116" s="70">
        <f>+F116*E116</f>
        <v>6786</v>
      </c>
      <c r="H116" s="71">
        <v>754</v>
      </c>
      <c r="I116" s="96">
        <v>851.4</v>
      </c>
      <c r="J116" s="208">
        <f t="shared" si="6"/>
        <v>97.399999999999977</v>
      </c>
    </row>
    <row r="117" spans="1:10" s="37" customFormat="1" ht="12">
      <c r="A117" s="41" t="s">
        <v>394</v>
      </c>
      <c r="B117" s="41" t="str">
        <f t="shared" si="8"/>
        <v>P058.2</v>
      </c>
      <c r="C117" s="67" t="s">
        <v>446</v>
      </c>
      <c r="D117" s="68" t="s">
        <v>447</v>
      </c>
      <c r="E117" s="69">
        <v>906</v>
      </c>
      <c r="F117" s="70">
        <v>481</v>
      </c>
      <c r="G117" s="70">
        <f>+F117*E117</f>
        <v>435786</v>
      </c>
      <c r="H117" s="71">
        <v>906</v>
      </c>
      <c r="I117" s="96">
        <v>1018.6</v>
      </c>
      <c r="J117" s="208">
        <f t="shared" si="6"/>
        <v>112.60000000000002</v>
      </c>
    </row>
    <row r="118" spans="1:10" s="37" customFormat="1" ht="12">
      <c r="A118" s="41" t="s">
        <v>394</v>
      </c>
      <c r="B118" s="41" t="str">
        <f t="shared" si="8"/>
        <v>P059</v>
      </c>
      <c r="C118" s="67" t="s">
        <v>448</v>
      </c>
      <c r="D118" s="68" t="s">
        <v>449</v>
      </c>
      <c r="E118" s="69">
        <v>655</v>
      </c>
      <c r="F118" s="70">
        <v>5298</v>
      </c>
      <c r="G118" s="70">
        <f>+F118*E118</f>
        <v>3470190</v>
      </c>
      <c r="H118" s="71">
        <v>655</v>
      </c>
      <c r="I118" s="96">
        <v>742.5</v>
      </c>
      <c r="J118" s="208">
        <f t="shared" si="6"/>
        <v>87.5</v>
      </c>
    </row>
    <row r="119" spans="1:10" s="37" customFormat="1" ht="12">
      <c r="A119" s="41" t="s">
        <v>394</v>
      </c>
      <c r="B119" s="41" t="str">
        <f t="shared" si="8"/>
        <v>P060</v>
      </c>
      <c r="C119" s="67" t="s">
        <v>450</v>
      </c>
      <c r="D119" s="68" t="s">
        <v>451</v>
      </c>
      <c r="E119" s="69">
        <v>612</v>
      </c>
      <c r="F119" s="70">
        <v>455</v>
      </c>
      <c r="G119" s="70">
        <f>+F119*E119</f>
        <v>278460</v>
      </c>
      <c r="H119" s="71">
        <v>612</v>
      </c>
      <c r="I119" s="96">
        <v>695.2</v>
      </c>
      <c r="J119" s="208">
        <f t="shared" si="6"/>
        <v>83.200000000000045</v>
      </c>
    </row>
    <row r="120" spans="1:10" s="37" customFormat="1" ht="12">
      <c r="A120" s="41" t="s">
        <v>394</v>
      </c>
      <c r="B120" s="41" t="str">
        <f t="shared" si="8"/>
        <v>P061</v>
      </c>
      <c r="C120" s="67" t="s">
        <v>452</v>
      </c>
      <c r="D120" s="68" t="s">
        <v>453</v>
      </c>
      <c r="E120" s="69">
        <v>770</v>
      </c>
      <c r="F120" s="70">
        <v>2400</v>
      </c>
      <c r="G120" s="70">
        <f>+F120*E120</f>
        <v>1848000</v>
      </c>
      <c r="H120" s="71">
        <v>770</v>
      </c>
      <c r="I120" s="96">
        <v>869</v>
      </c>
      <c r="J120" s="208">
        <f t="shared" si="6"/>
        <v>99</v>
      </c>
    </row>
    <row r="121" spans="1:10" s="37" customFormat="1" ht="12">
      <c r="A121" s="41" t="s">
        <v>394</v>
      </c>
      <c r="B121" s="41" t="str">
        <f t="shared" si="8"/>
        <v>P062</v>
      </c>
      <c r="C121" s="67" t="s">
        <v>454</v>
      </c>
      <c r="D121" s="68" t="s">
        <v>455</v>
      </c>
      <c r="E121" s="69"/>
      <c r="F121" s="70"/>
      <c r="G121" s="70"/>
      <c r="H121" s="71"/>
      <c r="I121" s="96" t="s">
        <v>1069</v>
      </c>
      <c r="J121" s="208"/>
    </row>
    <row r="122" spans="1:10" s="37" customFormat="1" ht="12">
      <c r="A122" s="41" t="s">
        <v>394</v>
      </c>
      <c r="B122" s="41" t="str">
        <f t="shared" si="8"/>
        <v>P062.1</v>
      </c>
      <c r="C122" s="67" t="s">
        <v>456</v>
      </c>
      <c r="D122" s="68" t="s">
        <v>457</v>
      </c>
      <c r="E122" s="69">
        <v>490</v>
      </c>
      <c r="F122" s="70">
        <v>5185</v>
      </c>
      <c r="G122" s="70">
        <f>+F122*E122</f>
        <v>2540650</v>
      </c>
      <c r="H122" s="71">
        <v>490</v>
      </c>
      <c r="I122" s="96">
        <v>561</v>
      </c>
      <c r="J122" s="208">
        <f t="shared" si="6"/>
        <v>71</v>
      </c>
    </row>
    <row r="123" spans="1:10" s="37" customFormat="1" ht="12">
      <c r="A123" s="41" t="s">
        <v>394</v>
      </c>
      <c r="B123" s="41" t="str">
        <f t="shared" si="8"/>
        <v>P062.2</v>
      </c>
      <c r="C123" s="67" t="s">
        <v>458</v>
      </c>
      <c r="D123" s="68" t="s">
        <v>459</v>
      </c>
      <c r="E123" s="69">
        <v>588</v>
      </c>
      <c r="F123" s="70">
        <v>2535</v>
      </c>
      <c r="G123" s="70">
        <f>+F123*E123</f>
        <v>1490580</v>
      </c>
      <c r="H123" s="71">
        <v>588</v>
      </c>
      <c r="I123" s="96">
        <v>668.8</v>
      </c>
      <c r="J123" s="208">
        <f t="shared" si="6"/>
        <v>80.799999999999955</v>
      </c>
    </row>
    <row r="124" spans="1:10" s="37" customFormat="1" ht="12">
      <c r="A124" s="41" t="s">
        <v>394</v>
      </c>
      <c r="B124" s="41" t="str">
        <f t="shared" si="8"/>
        <v>P063</v>
      </c>
      <c r="C124" s="67" t="s">
        <v>460</v>
      </c>
      <c r="D124" s="68" t="s">
        <v>461</v>
      </c>
      <c r="E124" s="69"/>
      <c r="F124" s="70"/>
      <c r="G124" s="70"/>
      <c r="H124" s="71"/>
      <c r="I124" s="96" t="s">
        <v>1069</v>
      </c>
      <c r="J124" s="208"/>
    </row>
    <row r="125" spans="1:10" s="37" customFormat="1" ht="12">
      <c r="A125" s="41" t="s">
        <v>394</v>
      </c>
      <c r="B125" s="41" t="str">
        <f t="shared" si="8"/>
        <v>P063.1</v>
      </c>
      <c r="C125" s="67" t="s">
        <v>462</v>
      </c>
      <c r="D125" s="68" t="s">
        <v>463</v>
      </c>
      <c r="E125" s="69">
        <v>720</v>
      </c>
      <c r="F125" s="70">
        <v>936</v>
      </c>
      <c r="G125" s="70">
        <f>+F125*E125</f>
        <v>673920</v>
      </c>
      <c r="H125" s="71">
        <v>720</v>
      </c>
      <c r="I125" s="96">
        <v>814</v>
      </c>
      <c r="J125" s="208">
        <f t="shared" si="6"/>
        <v>94</v>
      </c>
    </row>
    <row r="126" spans="1:10" s="37" customFormat="1" ht="12">
      <c r="A126" s="41" t="s">
        <v>394</v>
      </c>
      <c r="B126" s="41" t="str">
        <f t="shared" si="8"/>
        <v>P063.2</v>
      </c>
      <c r="C126" s="67" t="s">
        <v>464</v>
      </c>
      <c r="D126" s="68" t="s">
        <v>465</v>
      </c>
      <c r="E126" s="69">
        <v>864</v>
      </c>
      <c r="F126" s="70">
        <v>120</v>
      </c>
      <c r="G126" s="70">
        <f>+F126*E126</f>
        <v>103680</v>
      </c>
      <c r="H126" s="71">
        <v>864</v>
      </c>
      <c r="I126" s="96">
        <v>972.4</v>
      </c>
      <c r="J126" s="208">
        <f t="shared" si="6"/>
        <v>108.39999999999998</v>
      </c>
    </row>
    <row r="127" spans="1:10" s="37" customFormat="1" ht="12">
      <c r="A127" s="41" t="s">
        <v>394</v>
      </c>
      <c r="B127" s="41" t="str">
        <f t="shared" si="8"/>
        <v>P064</v>
      </c>
      <c r="C127" s="67" t="s">
        <v>466</v>
      </c>
      <c r="D127" s="68" t="s">
        <v>467</v>
      </c>
      <c r="E127" s="69"/>
      <c r="F127" s="70"/>
      <c r="G127" s="70"/>
      <c r="H127" s="71"/>
      <c r="I127" s="96" t="s">
        <v>1069</v>
      </c>
      <c r="J127" s="208"/>
    </row>
    <row r="128" spans="1:10" s="37" customFormat="1" ht="12">
      <c r="A128" s="41" t="s">
        <v>394</v>
      </c>
      <c r="B128" s="41" t="str">
        <f t="shared" si="8"/>
        <v>P064.1</v>
      </c>
      <c r="C128" s="67" t="s">
        <v>468</v>
      </c>
      <c r="D128" s="68" t="s">
        <v>469</v>
      </c>
      <c r="E128" s="69">
        <v>578</v>
      </c>
      <c r="F128" s="70">
        <v>402</v>
      </c>
      <c r="G128" s="70">
        <f>+F128*E128</f>
        <v>232356</v>
      </c>
      <c r="H128" s="71">
        <v>578</v>
      </c>
      <c r="I128" s="96">
        <v>657.8</v>
      </c>
      <c r="J128" s="208">
        <f t="shared" si="6"/>
        <v>79.799999999999955</v>
      </c>
    </row>
    <row r="129" spans="1:10" s="37" customFormat="1" ht="12">
      <c r="A129" s="41" t="s">
        <v>394</v>
      </c>
      <c r="B129" s="41" t="str">
        <f t="shared" si="8"/>
        <v>P064.2</v>
      </c>
      <c r="C129" s="67" t="s">
        <v>470</v>
      </c>
      <c r="D129" s="68" t="s">
        <v>471</v>
      </c>
      <c r="E129" s="69">
        <v>911</v>
      </c>
      <c r="F129" s="70">
        <v>17</v>
      </c>
      <c r="G129" s="70">
        <f>+F129*E129</f>
        <v>15487</v>
      </c>
      <c r="H129" s="71">
        <v>911</v>
      </c>
      <c r="I129" s="96">
        <v>1024.0999999999999</v>
      </c>
      <c r="J129" s="208">
        <f t="shared" si="6"/>
        <v>113.09999999999991</v>
      </c>
    </row>
    <row r="130" spans="1:10" s="37" customFormat="1" ht="12">
      <c r="A130" s="41" t="s">
        <v>394</v>
      </c>
      <c r="B130" s="41" t="str">
        <f t="shared" si="8"/>
        <v>P065</v>
      </c>
      <c r="C130" s="67" t="s">
        <v>472</v>
      </c>
      <c r="D130" s="68" t="s">
        <v>473</v>
      </c>
      <c r="E130" s="69"/>
      <c r="F130" s="70"/>
      <c r="G130" s="70"/>
      <c r="H130" s="71"/>
      <c r="I130" s="96" t="s">
        <v>1069</v>
      </c>
      <c r="J130" s="208"/>
    </row>
    <row r="131" spans="1:10" s="37" customFormat="1" ht="12">
      <c r="A131" s="41" t="s">
        <v>394</v>
      </c>
      <c r="B131" s="41" t="str">
        <f t="shared" si="8"/>
        <v>P065.1</v>
      </c>
      <c r="C131" s="67" t="s">
        <v>474</v>
      </c>
      <c r="D131" s="68" t="s">
        <v>475</v>
      </c>
      <c r="E131" s="69">
        <v>7551</v>
      </c>
      <c r="F131" s="70">
        <v>3</v>
      </c>
      <c r="G131" s="70">
        <f>+F131*E131</f>
        <v>22653</v>
      </c>
      <c r="H131" s="71">
        <v>7551</v>
      </c>
      <c r="I131" s="96">
        <v>8328.1</v>
      </c>
      <c r="J131" s="208">
        <f t="shared" si="6"/>
        <v>777.10000000000036</v>
      </c>
    </row>
    <row r="132" spans="1:10" s="37" customFormat="1" ht="12">
      <c r="A132" s="41" t="s">
        <v>394</v>
      </c>
      <c r="B132" s="41" t="str">
        <f t="shared" si="8"/>
        <v>P065.2</v>
      </c>
      <c r="C132" s="67" t="s">
        <v>476</v>
      </c>
      <c r="D132" s="68" t="s">
        <v>477</v>
      </c>
      <c r="E132" s="69">
        <v>9061</v>
      </c>
      <c r="F132" s="70">
        <v>1</v>
      </c>
      <c r="G132" s="70">
        <f>+F132*E132</f>
        <v>9061</v>
      </c>
      <c r="H132" s="71">
        <v>9061</v>
      </c>
      <c r="I132" s="96">
        <v>9989.1</v>
      </c>
      <c r="J132" s="208">
        <f t="shared" si="6"/>
        <v>928.10000000000036</v>
      </c>
    </row>
    <row r="133" spans="1:10" s="37" customFormat="1" ht="12">
      <c r="A133" s="41" t="s">
        <v>394</v>
      </c>
      <c r="B133" s="41" t="str">
        <f t="shared" si="8"/>
        <v>P066</v>
      </c>
      <c r="C133" s="67" t="s">
        <v>478</v>
      </c>
      <c r="D133" s="68" t="s">
        <v>479</v>
      </c>
      <c r="E133" s="69"/>
      <c r="F133" s="70"/>
      <c r="G133" s="70"/>
      <c r="H133" s="71"/>
      <c r="I133" s="96" t="s">
        <v>1069</v>
      </c>
      <c r="J133" s="208"/>
    </row>
    <row r="134" spans="1:10" s="37" customFormat="1" ht="12">
      <c r="A134" s="41" t="s">
        <v>394</v>
      </c>
      <c r="B134" s="41" t="str">
        <f t="shared" si="8"/>
        <v>P066.1</v>
      </c>
      <c r="C134" s="67" t="s">
        <v>480</v>
      </c>
      <c r="D134" s="68" t="s">
        <v>481</v>
      </c>
      <c r="E134" s="69">
        <v>8660</v>
      </c>
      <c r="F134" s="70">
        <v>11</v>
      </c>
      <c r="G134" s="70">
        <f>+F134*E134</f>
        <v>95260</v>
      </c>
      <c r="H134" s="71">
        <v>8660</v>
      </c>
      <c r="I134" s="96">
        <v>8680</v>
      </c>
      <c r="J134" s="208">
        <f t="shared" si="6"/>
        <v>20</v>
      </c>
    </row>
    <row r="135" spans="1:10" s="37" customFormat="1" ht="12">
      <c r="A135" s="41" t="s">
        <v>394</v>
      </c>
      <c r="B135" s="41" t="str">
        <f t="shared" si="8"/>
        <v>P066.2</v>
      </c>
      <c r="C135" s="67" t="s">
        <v>482</v>
      </c>
      <c r="D135" s="68" t="s">
        <v>483</v>
      </c>
      <c r="E135" s="69">
        <v>10392</v>
      </c>
      <c r="F135" s="70">
        <v>1</v>
      </c>
      <c r="G135" s="70">
        <f>+F135*E135</f>
        <v>10392</v>
      </c>
      <c r="H135" s="71">
        <v>10392</v>
      </c>
      <c r="I135" s="96">
        <v>10412</v>
      </c>
      <c r="J135" s="208">
        <f t="shared" si="6"/>
        <v>20</v>
      </c>
    </row>
    <row r="136" spans="1:10" s="37" customFormat="1" ht="12">
      <c r="A136" s="41" t="s">
        <v>394</v>
      </c>
      <c r="B136" s="41" t="str">
        <f t="shared" si="8"/>
        <v>P067</v>
      </c>
      <c r="C136" s="67" t="s">
        <v>484</v>
      </c>
      <c r="D136" s="68" t="s">
        <v>485</v>
      </c>
      <c r="E136" s="69">
        <v>248</v>
      </c>
      <c r="F136" s="70">
        <v>467</v>
      </c>
      <c r="G136" s="70">
        <f>+F136*E136</f>
        <v>115816</v>
      </c>
      <c r="H136" s="71">
        <v>248</v>
      </c>
      <c r="I136" s="96">
        <v>294.8</v>
      </c>
      <c r="J136" s="208">
        <f t="shared" si="6"/>
        <v>46.800000000000011</v>
      </c>
    </row>
    <row r="137" spans="1:10" s="37" customFormat="1" ht="12">
      <c r="A137" s="41" t="s">
        <v>486</v>
      </c>
      <c r="B137" s="41" t="str">
        <f t="shared" si="8"/>
        <v>P068</v>
      </c>
      <c r="C137" s="67" t="s">
        <v>487</v>
      </c>
      <c r="D137" s="68" t="s">
        <v>488</v>
      </c>
      <c r="E137" s="69"/>
      <c r="F137" s="70"/>
      <c r="G137" s="70"/>
      <c r="H137" s="71"/>
      <c r="I137" s="96" t="s">
        <v>1069</v>
      </c>
      <c r="J137" s="208"/>
    </row>
    <row r="138" spans="1:10" s="37" customFormat="1" ht="12">
      <c r="A138" s="41" t="s">
        <v>486</v>
      </c>
      <c r="B138" s="41" t="str">
        <f t="shared" si="8"/>
        <v>P068.1</v>
      </c>
      <c r="C138" s="67" t="s">
        <v>489</v>
      </c>
      <c r="D138" s="68" t="s">
        <v>490</v>
      </c>
      <c r="E138" s="69">
        <v>400</v>
      </c>
      <c r="F138" s="70">
        <v>14362</v>
      </c>
      <c r="G138" s="70">
        <f>+F138*E138</f>
        <v>5744800</v>
      </c>
      <c r="H138" s="71">
        <v>400</v>
      </c>
      <c r="I138" s="96">
        <v>462</v>
      </c>
      <c r="J138" s="208">
        <f t="shared" ref="J138:J199" si="9">I138-H138</f>
        <v>62</v>
      </c>
    </row>
    <row r="139" spans="1:10" s="37" customFormat="1" ht="12">
      <c r="A139" s="41" t="s">
        <v>486</v>
      </c>
      <c r="B139" s="41" t="str">
        <f t="shared" si="8"/>
        <v>P068.2</v>
      </c>
      <c r="C139" s="67" t="s">
        <v>491</v>
      </c>
      <c r="D139" s="68" t="s">
        <v>492</v>
      </c>
      <c r="E139" s="69">
        <v>480</v>
      </c>
      <c r="F139" s="70">
        <v>6014</v>
      </c>
      <c r="G139" s="70">
        <f>+F139*E139</f>
        <v>2886720</v>
      </c>
      <c r="H139" s="71">
        <v>480</v>
      </c>
      <c r="I139" s="96">
        <v>550</v>
      </c>
      <c r="J139" s="208">
        <f t="shared" si="9"/>
        <v>70</v>
      </c>
    </row>
    <row r="140" spans="1:10" s="37" customFormat="1" ht="12">
      <c r="A140" s="41" t="s">
        <v>486</v>
      </c>
      <c r="B140" s="41" t="str">
        <f t="shared" si="8"/>
        <v>P069</v>
      </c>
      <c r="C140" s="67" t="s">
        <v>493</v>
      </c>
      <c r="D140" s="68" t="s">
        <v>494</v>
      </c>
      <c r="E140" s="69"/>
      <c r="F140" s="70"/>
      <c r="G140" s="70"/>
      <c r="H140" s="71"/>
      <c r="I140" s="96" t="s">
        <v>1069</v>
      </c>
      <c r="J140" s="208"/>
    </row>
    <row r="141" spans="1:10" s="37" customFormat="1" ht="12">
      <c r="A141" s="41" t="s">
        <v>486</v>
      </c>
      <c r="B141" s="41" t="str">
        <f t="shared" si="8"/>
        <v>P069.1</v>
      </c>
      <c r="C141" s="67" t="s">
        <v>495</v>
      </c>
      <c r="D141" s="68" t="s">
        <v>496</v>
      </c>
      <c r="E141" s="69">
        <v>636</v>
      </c>
      <c r="F141" s="70">
        <v>19003</v>
      </c>
      <c r="G141" s="70">
        <f>+F141*E141</f>
        <v>12085908</v>
      </c>
      <c r="H141" s="71">
        <v>636</v>
      </c>
      <c r="I141" s="96">
        <v>721.6</v>
      </c>
      <c r="J141" s="208">
        <f t="shared" si="9"/>
        <v>85.600000000000023</v>
      </c>
    </row>
    <row r="142" spans="1:10" s="37" customFormat="1" ht="12">
      <c r="A142" s="41" t="s">
        <v>486</v>
      </c>
      <c r="B142" s="41" t="str">
        <f t="shared" si="8"/>
        <v>P069.2</v>
      </c>
      <c r="C142" s="67" t="s">
        <v>497</v>
      </c>
      <c r="D142" s="68" t="s">
        <v>498</v>
      </c>
      <c r="E142" s="69">
        <v>763</v>
      </c>
      <c r="F142" s="70">
        <v>53</v>
      </c>
      <c r="G142" s="70">
        <f>+F142*E142</f>
        <v>40439</v>
      </c>
      <c r="H142" s="71">
        <v>763</v>
      </c>
      <c r="I142" s="96">
        <v>861.3</v>
      </c>
      <c r="J142" s="208">
        <f t="shared" si="9"/>
        <v>98.299999999999955</v>
      </c>
    </row>
    <row r="143" spans="1:10" s="37" customFormat="1" ht="12">
      <c r="A143" s="41" t="s">
        <v>486</v>
      </c>
      <c r="B143" s="41" t="str">
        <f t="shared" si="8"/>
        <v>P070</v>
      </c>
      <c r="C143" s="67" t="s">
        <v>499</v>
      </c>
      <c r="D143" s="68" t="s">
        <v>500</v>
      </c>
      <c r="E143" s="69"/>
      <c r="F143" s="70"/>
      <c r="G143" s="70"/>
      <c r="H143" s="71"/>
      <c r="I143" s="96" t="s">
        <v>1069</v>
      </c>
      <c r="J143" s="208"/>
    </row>
    <row r="144" spans="1:10" s="37" customFormat="1" ht="12">
      <c r="A144" s="41" t="s">
        <v>486</v>
      </c>
      <c r="B144" s="41" t="str">
        <f t="shared" si="8"/>
        <v>P070.1</v>
      </c>
      <c r="C144" s="67" t="s">
        <v>501</v>
      </c>
      <c r="D144" s="68" t="s">
        <v>502</v>
      </c>
      <c r="E144" s="69">
        <v>1490</v>
      </c>
      <c r="F144" s="70">
        <v>3988</v>
      </c>
      <c r="G144" s="70">
        <f>+F144*E144</f>
        <v>5942120</v>
      </c>
      <c r="H144" s="71">
        <v>1490</v>
      </c>
      <c r="I144" s="96">
        <v>1661</v>
      </c>
      <c r="J144" s="208">
        <f t="shared" si="9"/>
        <v>171</v>
      </c>
    </row>
    <row r="145" spans="1:10" s="37" customFormat="1" ht="12">
      <c r="A145" s="41" t="s">
        <v>486</v>
      </c>
      <c r="B145" s="41" t="str">
        <f t="shared" si="8"/>
        <v>P070.2</v>
      </c>
      <c r="C145" s="67" t="s">
        <v>503</v>
      </c>
      <c r="D145" s="68" t="s">
        <v>504</v>
      </c>
      <c r="E145" s="69">
        <v>1940</v>
      </c>
      <c r="F145" s="70">
        <v>223</v>
      </c>
      <c r="G145" s="70">
        <f>+F145*E145</f>
        <v>432620</v>
      </c>
      <c r="H145" s="71">
        <v>1940</v>
      </c>
      <c r="I145" s="96">
        <v>2156</v>
      </c>
      <c r="J145" s="208">
        <f t="shared" si="9"/>
        <v>216</v>
      </c>
    </row>
    <row r="146" spans="1:10" s="37" customFormat="1" ht="12">
      <c r="A146" s="41" t="s">
        <v>486</v>
      </c>
      <c r="B146" s="41" t="str">
        <f t="shared" si="8"/>
        <v>P071</v>
      </c>
      <c r="C146" s="67" t="s">
        <v>505</v>
      </c>
      <c r="D146" s="68" t="s">
        <v>506</v>
      </c>
      <c r="E146" s="69"/>
      <c r="F146" s="70"/>
      <c r="G146" s="70"/>
      <c r="H146" s="71"/>
      <c r="I146" s="96" t="s">
        <v>1069</v>
      </c>
      <c r="J146" s="208"/>
    </row>
    <row r="147" spans="1:10" s="37" customFormat="1" ht="12">
      <c r="A147" s="41" t="s">
        <v>486</v>
      </c>
      <c r="B147" s="41" t="str">
        <f t="shared" si="8"/>
        <v>P071.1</v>
      </c>
      <c r="C147" s="67" t="s">
        <v>507</v>
      </c>
      <c r="D147" s="68" t="s">
        <v>508</v>
      </c>
      <c r="E147" s="69">
        <v>430</v>
      </c>
      <c r="F147" s="70">
        <v>13233</v>
      </c>
      <c r="G147" s="70">
        <f>+F147*E147</f>
        <v>5690190</v>
      </c>
      <c r="H147" s="71">
        <v>430</v>
      </c>
      <c r="I147" s="96">
        <v>495</v>
      </c>
      <c r="J147" s="208">
        <f t="shared" si="9"/>
        <v>65</v>
      </c>
    </row>
    <row r="148" spans="1:10" s="37" customFormat="1" ht="12">
      <c r="A148" s="41" t="s">
        <v>486</v>
      </c>
      <c r="B148" s="41" t="str">
        <f t="shared" si="8"/>
        <v>P071.2</v>
      </c>
      <c r="C148" s="67" t="s">
        <v>509</v>
      </c>
      <c r="D148" s="68" t="s">
        <v>510</v>
      </c>
      <c r="E148" s="69">
        <v>516</v>
      </c>
      <c r="F148" s="70">
        <v>2171</v>
      </c>
      <c r="G148" s="70">
        <f>+F148*E148</f>
        <v>1120236</v>
      </c>
      <c r="H148" s="71">
        <v>516</v>
      </c>
      <c r="I148" s="96">
        <v>589.6</v>
      </c>
      <c r="J148" s="208">
        <f t="shared" si="9"/>
        <v>73.600000000000023</v>
      </c>
    </row>
    <row r="149" spans="1:10" s="37" customFormat="1" ht="12">
      <c r="A149" s="41" t="s">
        <v>486</v>
      </c>
      <c r="B149" s="41" t="str">
        <f t="shared" si="8"/>
        <v>P072</v>
      </c>
      <c r="C149" s="67" t="s">
        <v>511</v>
      </c>
      <c r="D149" s="68" t="s">
        <v>512</v>
      </c>
      <c r="E149" s="69"/>
      <c r="F149" s="70"/>
      <c r="G149" s="70"/>
      <c r="H149" s="71"/>
      <c r="I149" s="96" t="s">
        <v>1069</v>
      </c>
      <c r="J149" s="208"/>
    </row>
    <row r="150" spans="1:10" s="37" customFormat="1" ht="12">
      <c r="A150" s="41" t="s">
        <v>486</v>
      </c>
      <c r="B150" s="41" t="str">
        <f t="shared" si="8"/>
        <v>P072.1</v>
      </c>
      <c r="C150" s="67" t="s">
        <v>513</v>
      </c>
      <c r="D150" s="68" t="s">
        <v>514</v>
      </c>
      <c r="E150" s="69">
        <v>714</v>
      </c>
      <c r="F150" s="70">
        <v>16269</v>
      </c>
      <c r="G150" s="70">
        <f>+F150*E150</f>
        <v>11616066</v>
      </c>
      <c r="H150" s="71">
        <v>714</v>
      </c>
      <c r="I150" s="96">
        <v>807.4</v>
      </c>
      <c r="J150" s="208">
        <f t="shared" si="9"/>
        <v>93.399999999999977</v>
      </c>
    </row>
    <row r="151" spans="1:10" s="37" customFormat="1" ht="12">
      <c r="A151" s="41" t="s">
        <v>486</v>
      </c>
      <c r="B151" s="41" t="str">
        <f t="shared" si="8"/>
        <v>P072.2</v>
      </c>
      <c r="C151" s="67" t="s">
        <v>515</v>
      </c>
      <c r="D151" s="68" t="s">
        <v>516</v>
      </c>
      <c r="E151" s="69">
        <v>854</v>
      </c>
      <c r="F151" s="70">
        <v>57</v>
      </c>
      <c r="G151" s="70">
        <f>+F151*E151</f>
        <v>48678</v>
      </c>
      <c r="H151" s="71">
        <v>854</v>
      </c>
      <c r="I151" s="96">
        <v>961.4</v>
      </c>
      <c r="J151" s="208">
        <f t="shared" si="9"/>
        <v>107.39999999999998</v>
      </c>
    </row>
    <row r="152" spans="1:10" s="37" customFormat="1" ht="12">
      <c r="A152" s="41" t="s">
        <v>486</v>
      </c>
      <c r="B152" s="41" t="str">
        <f t="shared" si="8"/>
        <v>P073</v>
      </c>
      <c r="C152" s="67" t="s">
        <v>517</v>
      </c>
      <c r="D152" s="68" t="s">
        <v>518</v>
      </c>
      <c r="E152" s="69"/>
      <c r="F152" s="70"/>
      <c r="G152" s="70"/>
      <c r="H152" s="71"/>
      <c r="I152" s="96" t="s">
        <v>1069</v>
      </c>
      <c r="J152" s="208" t="e">
        <f t="shared" si="9"/>
        <v>#VALUE!</v>
      </c>
    </row>
    <row r="153" spans="1:10" s="37" customFormat="1" ht="12">
      <c r="A153" s="41" t="s">
        <v>486</v>
      </c>
      <c r="B153" s="41" t="str">
        <f t="shared" si="8"/>
        <v>P073.1</v>
      </c>
      <c r="C153" s="67" t="s">
        <v>519</v>
      </c>
      <c r="D153" s="68" t="s">
        <v>520</v>
      </c>
      <c r="E153" s="69">
        <v>1700</v>
      </c>
      <c r="F153" s="70">
        <v>20896</v>
      </c>
      <c r="G153" s="70">
        <f>+F153*E153</f>
        <v>35523200</v>
      </c>
      <c r="H153" s="71">
        <v>1700</v>
      </c>
      <c r="I153" s="96">
        <v>1892</v>
      </c>
      <c r="J153" s="208">
        <f t="shared" si="9"/>
        <v>192</v>
      </c>
    </row>
    <row r="154" spans="1:10" s="37" customFormat="1" ht="12">
      <c r="A154" s="41" t="s">
        <v>486</v>
      </c>
      <c r="B154" s="41" t="str">
        <f t="shared" si="8"/>
        <v>P073.2</v>
      </c>
      <c r="C154" s="67" t="s">
        <v>521</v>
      </c>
      <c r="D154" s="68" t="s">
        <v>522</v>
      </c>
      <c r="E154" s="69">
        <v>2040</v>
      </c>
      <c r="F154" s="70">
        <v>20</v>
      </c>
      <c r="G154" s="70">
        <f>+F154*E154</f>
        <v>40800</v>
      </c>
      <c r="H154" s="71">
        <v>2040</v>
      </c>
      <c r="I154" s="96">
        <v>2266</v>
      </c>
      <c r="J154" s="208">
        <f t="shared" si="9"/>
        <v>226</v>
      </c>
    </row>
    <row r="155" spans="1:10" s="37" customFormat="1" ht="12">
      <c r="A155" s="41" t="s">
        <v>486</v>
      </c>
      <c r="B155" s="41" t="str">
        <f t="shared" si="8"/>
        <v>P074</v>
      </c>
      <c r="C155" s="67" t="s">
        <v>523</v>
      </c>
      <c r="D155" s="68" t="s">
        <v>524</v>
      </c>
      <c r="E155" s="69"/>
      <c r="F155" s="70"/>
      <c r="G155" s="70"/>
      <c r="H155" s="71"/>
      <c r="I155" s="96" t="s">
        <v>1069</v>
      </c>
      <c r="J155" s="208"/>
    </row>
    <row r="156" spans="1:10" s="37" customFormat="1" ht="12">
      <c r="A156" s="41" t="s">
        <v>486</v>
      </c>
      <c r="B156" s="41" t="str">
        <f t="shared" si="8"/>
        <v>P074.1</v>
      </c>
      <c r="C156" s="67" t="s">
        <v>525</v>
      </c>
      <c r="D156" s="68" t="s">
        <v>526</v>
      </c>
      <c r="E156" s="69">
        <v>920</v>
      </c>
      <c r="F156" s="70">
        <v>49513</v>
      </c>
      <c r="G156" s="70">
        <f>+F156*E156</f>
        <v>45551960</v>
      </c>
      <c r="H156" s="71">
        <v>920</v>
      </c>
      <c r="I156" s="96">
        <v>1034</v>
      </c>
      <c r="J156" s="208">
        <f t="shared" si="9"/>
        <v>114</v>
      </c>
    </row>
    <row r="157" spans="1:10" s="37" customFormat="1" ht="12">
      <c r="A157" s="41" t="s">
        <v>486</v>
      </c>
      <c r="B157" s="41" t="str">
        <f t="shared" si="8"/>
        <v>P074.2</v>
      </c>
      <c r="C157" s="67" t="s">
        <v>527</v>
      </c>
      <c r="D157" s="68" t="s">
        <v>528</v>
      </c>
      <c r="E157" s="69">
        <v>1104</v>
      </c>
      <c r="F157" s="70">
        <v>387</v>
      </c>
      <c r="G157" s="70">
        <f>+F157*E157</f>
        <v>427248</v>
      </c>
      <c r="H157" s="71">
        <v>1104</v>
      </c>
      <c r="I157" s="96">
        <v>1236.4000000000001</v>
      </c>
      <c r="J157" s="208">
        <f t="shared" si="9"/>
        <v>132.40000000000009</v>
      </c>
    </row>
    <row r="158" spans="1:10" s="37" customFormat="1" ht="12">
      <c r="A158" s="41" t="s">
        <v>486</v>
      </c>
      <c r="B158" s="41" t="str">
        <f t="shared" si="8"/>
        <v>P075</v>
      </c>
      <c r="C158" s="67" t="s">
        <v>529</v>
      </c>
      <c r="D158" s="68" t="s">
        <v>530</v>
      </c>
      <c r="E158" s="69"/>
      <c r="F158" s="70"/>
      <c r="G158" s="70"/>
      <c r="H158" s="71"/>
      <c r="I158" s="96" t="s">
        <v>1069</v>
      </c>
      <c r="J158" s="208"/>
    </row>
    <row r="159" spans="1:10" s="37" customFormat="1" ht="12">
      <c r="A159" s="41" t="s">
        <v>486</v>
      </c>
      <c r="B159" s="41" t="str">
        <f t="shared" si="8"/>
        <v>P075.1</v>
      </c>
      <c r="C159" s="67" t="s">
        <v>531</v>
      </c>
      <c r="D159" s="68" t="s">
        <v>532</v>
      </c>
      <c r="E159" s="69">
        <v>1378</v>
      </c>
      <c r="F159" s="70">
        <v>14439</v>
      </c>
      <c r="G159" s="70">
        <f>+F159*E159</f>
        <v>19896942</v>
      </c>
      <c r="H159" s="71">
        <v>1378</v>
      </c>
      <c r="I159" s="96">
        <v>1537.8</v>
      </c>
      <c r="J159" s="208">
        <f t="shared" si="9"/>
        <v>159.79999999999995</v>
      </c>
    </row>
    <row r="160" spans="1:10" s="37" customFormat="1" ht="12">
      <c r="A160" s="41" t="s">
        <v>486</v>
      </c>
      <c r="B160" s="41" t="str">
        <f t="shared" si="8"/>
        <v>P075.2</v>
      </c>
      <c r="C160" s="67" t="s">
        <v>533</v>
      </c>
      <c r="D160" s="68" t="s">
        <v>534</v>
      </c>
      <c r="E160" s="69">
        <v>1588</v>
      </c>
      <c r="F160" s="70">
        <v>208</v>
      </c>
      <c r="G160" s="70">
        <f>+F160*E160</f>
        <v>330304</v>
      </c>
      <c r="H160" s="71">
        <v>1588</v>
      </c>
      <c r="I160" s="96">
        <v>1768.8</v>
      </c>
      <c r="J160" s="208">
        <f t="shared" si="9"/>
        <v>180.79999999999995</v>
      </c>
    </row>
    <row r="161" spans="1:10" s="37" customFormat="1" ht="12">
      <c r="A161" s="41" t="s">
        <v>486</v>
      </c>
      <c r="B161" s="41" t="str">
        <f t="shared" si="8"/>
        <v>P076</v>
      </c>
      <c r="C161" s="67" t="s">
        <v>535</v>
      </c>
      <c r="D161" s="68" t="s">
        <v>536</v>
      </c>
      <c r="E161" s="69"/>
      <c r="F161" s="70"/>
      <c r="G161" s="70"/>
      <c r="H161" s="71"/>
      <c r="I161" s="96" t="s">
        <v>1069</v>
      </c>
      <c r="J161" s="208"/>
    </row>
    <row r="162" spans="1:10" s="37" customFormat="1" ht="12">
      <c r="A162" s="41" t="s">
        <v>486</v>
      </c>
      <c r="B162" s="41" t="str">
        <f t="shared" si="8"/>
        <v>P076.1</v>
      </c>
      <c r="C162" s="67" t="s">
        <v>537</v>
      </c>
      <c r="D162" s="68" t="s">
        <v>538</v>
      </c>
      <c r="E162" s="69">
        <v>760</v>
      </c>
      <c r="F162" s="70">
        <v>14190</v>
      </c>
      <c r="G162" s="70">
        <f>+F162*E162</f>
        <v>10784400</v>
      </c>
      <c r="H162" s="71">
        <v>760</v>
      </c>
      <c r="I162" s="96">
        <v>858</v>
      </c>
      <c r="J162" s="208">
        <f t="shared" si="9"/>
        <v>98</v>
      </c>
    </row>
    <row r="163" spans="1:10" s="37" customFormat="1" ht="12">
      <c r="A163" s="41" t="s">
        <v>486</v>
      </c>
      <c r="B163" s="41" t="str">
        <f t="shared" si="8"/>
        <v>P076.2</v>
      </c>
      <c r="C163" s="67" t="s">
        <v>539</v>
      </c>
      <c r="D163" s="68" t="s">
        <v>540</v>
      </c>
      <c r="E163" s="69">
        <v>912</v>
      </c>
      <c r="F163" s="70">
        <v>279</v>
      </c>
      <c r="G163" s="70">
        <f>+F163*E163</f>
        <v>254448</v>
      </c>
      <c r="H163" s="71">
        <v>912</v>
      </c>
      <c r="I163" s="96">
        <v>1025.2</v>
      </c>
      <c r="J163" s="208">
        <f t="shared" si="9"/>
        <v>113.20000000000005</v>
      </c>
    </row>
    <row r="164" spans="1:10" s="37" customFormat="1" ht="12">
      <c r="A164" s="41" t="s">
        <v>486</v>
      </c>
      <c r="B164" s="41" t="str">
        <f t="shared" si="8"/>
        <v>P077</v>
      </c>
      <c r="C164" s="67" t="s">
        <v>541</v>
      </c>
      <c r="D164" s="68" t="s">
        <v>542</v>
      </c>
      <c r="E164" s="69">
        <v>480</v>
      </c>
      <c r="F164" s="70">
        <v>1</v>
      </c>
      <c r="G164" s="70">
        <f>+F164*E164</f>
        <v>480</v>
      </c>
      <c r="H164" s="71">
        <v>480</v>
      </c>
      <c r="I164" s="96">
        <v>550</v>
      </c>
      <c r="J164" s="208">
        <f t="shared" si="9"/>
        <v>70</v>
      </c>
    </row>
    <row r="165" spans="1:10" s="37" customFormat="1" ht="12">
      <c r="A165" s="41" t="s">
        <v>543</v>
      </c>
      <c r="B165" s="41" t="str">
        <f t="shared" ref="B165:B258" si="10">+"P"&amp;C165</f>
        <v>P078</v>
      </c>
      <c r="C165" s="67" t="s">
        <v>544</v>
      </c>
      <c r="D165" s="68" t="s">
        <v>545</v>
      </c>
      <c r="E165" s="69"/>
      <c r="F165" s="70"/>
      <c r="G165" s="70"/>
      <c r="H165" s="71"/>
      <c r="I165" s="96" t="s">
        <v>1069</v>
      </c>
      <c r="J165" s="208"/>
    </row>
    <row r="166" spans="1:10" s="37" customFormat="1" ht="12">
      <c r="A166" s="41" t="s">
        <v>543</v>
      </c>
      <c r="B166" s="41" t="str">
        <f t="shared" si="10"/>
        <v>P078.1</v>
      </c>
      <c r="C166" s="67" t="s">
        <v>546</v>
      </c>
      <c r="D166" s="68" t="s">
        <v>547</v>
      </c>
      <c r="E166" s="69">
        <v>702</v>
      </c>
      <c r="F166" s="70">
        <v>41644</v>
      </c>
      <c r="G166" s="70">
        <f>+F166*E166</f>
        <v>29234088</v>
      </c>
      <c r="H166" s="71">
        <v>702</v>
      </c>
      <c r="I166" s="96">
        <v>794.2</v>
      </c>
      <c r="J166" s="208">
        <f t="shared" si="9"/>
        <v>92.200000000000045</v>
      </c>
    </row>
    <row r="167" spans="1:10" s="37" customFormat="1" ht="12">
      <c r="A167" s="41" t="s">
        <v>543</v>
      </c>
      <c r="B167" s="41" t="str">
        <f t="shared" si="10"/>
        <v>P078.2</v>
      </c>
      <c r="C167" s="67" t="s">
        <v>548</v>
      </c>
      <c r="D167" s="68" t="s">
        <v>549</v>
      </c>
      <c r="E167" s="69">
        <v>779</v>
      </c>
      <c r="F167" s="70">
        <v>1112</v>
      </c>
      <c r="G167" s="70">
        <f>+F167*E167</f>
        <v>866248</v>
      </c>
      <c r="H167" s="71">
        <v>779</v>
      </c>
      <c r="I167" s="96">
        <v>878.9</v>
      </c>
      <c r="J167" s="208">
        <f t="shared" si="9"/>
        <v>99.899999999999977</v>
      </c>
    </row>
    <row r="168" spans="1:10" s="37" customFormat="1" ht="12">
      <c r="A168" s="41" t="s">
        <v>543</v>
      </c>
      <c r="B168" s="41" t="str">
        <f t="shared" si="10"/>
        <v>P079</v>
      </c>
      <c r="C168" s="67" t="s">
        <v>550</v>
      </c>
      <c r="D168" s="68" t="s">
        <v>551</v>
      </c>
      <c r="E168" s="69"/>
      <c r="F168" s="70"/>
      <c r="G168" s="70"/>
      <c r="H168" s="71"/>
      <c r="I168" s="96" t="s">
        <v>1069</v>
      </c>
      <c r="J168" s="208"/>
    </row>
    <row r="169" spans="1:10" s="37" customFormat="1" ht="12">
      <c r="A169" s="41" t="s">
        <v>543</v>
      </c>
      <c r="B169" s="41" t="str">
        <f t="shared" si="10"/>
        <v>P079.1</v>
      </c>
      <c r="C169" s="67" t="s">
        <v>552</v>
      </c>
      <c r="D169" s="68" t="s">
        <v>553</v>
      </c>
      <c r="E169" s="69">
        <v>382</v>
      </c>
      <c r="F169" s="70">
        <v>3645</v>
      </c>
      <c r="G169" s="70">
        <f>+F169*E169</f>
        <v>1392390</v>
      </c>
      <c r="H169" s="71">
        <v>382</v>
      </c>
      <c r="I169" s="96">
        <v>442.2</v>
      </c>
      <c r="J169" s="208">
        <f t="shared" si="9"/>
        <v>60.199999999999989</v>
      </c>
    </row>
    <row r="170" spans="1:10" s="37" customFormat="1" ht="12">
      <c r="A170" s="41" t="s">
        <v>543</v>
      </c>
      <c r="B170" s="41" t="str">
        <f t="shared" si="10"/>
        <v>P079.2</v>
      </c>
      <c r="C170" s="67" t="s">
        <v>554</v>
      </c>
      <c r="D170" s="68" t="s">
        <v>555</v>
      </c>
      <c r="E170" s="69">
        <v>458</v>
      </c>
      <c r="F170" s="70">
        <v>215</v>
      </c>
      <c r="G170" s="70">
        <f>+F170*E170</f>
        <v>98470</v>
      </c>
      <c r="H170" s="71">
        <v>458</v>
      </c>
      <c r="I170" s="96">
        <v>525.79999999999995</v>
      </c>
      <c r="J170" s="208">
        <f t="shared" si="9"/>
        <v>67.799999999999955</v>
      </c>
    </row>
    <row r="171" spans="1:10" s="41" customFormat="1" ht="12">
      <c r="A171" s="41" t="s">
        <v>543</v>
      </c>
      <c r="B171" s="41" t="str">
        <f t="shared" si="10"/>
        <v>P080</v>
      </c>
      <c r="C171" s="67" t="s">
        <v>556</v>
      </c>
      <c r="D171" s="68" t="s">
        <v>557</v>
      </c>
      <c r="E171" s="69"/>
      <c r="F171" s="70"/>
      <c r="G171" s="70"/>
      <c r="H171" s="71"/>
      <c r="I171" s="96" t="s">
        <v>1069</v>
      </c>
      <c r="J171" s="208"/>
    </row>
    <row r="172" spans="1:10" s="41" customFormat="1" ht="12">
      <c r="A172" s="41" t="s">
        <v>543</v>
      </c>
      <c r="B172" s="41" t="str">
        <f t="shared" si="10"/>
        <v>P080.1</v>
      </c>
      <c r="C172" s="67" t="s">
        <v>558</v>
      </c>
      <c r="D172" s="68" t="s">
        <v>559</v>
      </c>
      <c r="E172" s="69">
        <v>536</v>
      </c>
      <c r="F172" s="70">
        <v>3019</v>
      </c>
      <c r="G172" s="70">
        <f>+F172*E172</f>
        <v>1618184</v>
      </c>
      <c r="H172" s="71">
        <v>536</v>
      </c>
      <c r="I172" s="96">
        <v>611.6</v>
      </c>
      <c r="J172" s="208">
        <f t="shared" si="9"/>
        <v>75.600000000000023</v>
      </c>
    </row>
    <row r="173" spans="1:10" s="41" customFormat="1" ht="12">
      <c r="A173" s="41" t="s">
        <v>543</v>
      </c>
      <c r="B173" s="41" t="str">
        <f t="shared" si="10"/>
        <v>P080.2</v>
      </c>
      <c r="C173" s="67" t="s">
        <v>560</v>
      </c>
      <c r="D173" s="68" t="s">
        <v>561</v>
      </c>
      <c r="E173" s="69">
        <v>906</v>
      </c>
      <c r="F173" s="70">
        <v>1075</v>
      </c>
      <c r="G173" s="70">
        <f>+F173*E173</f>
        <v>973950</v>
      </c>
      <c r="H173" s="71">
        <v>906</v>
      </c>
      <c r="I173" s="96">
        <v>1018.6</v>
      </c>
      <c r="J173" s="208">
        <f t="shared" si="9"/>
        <v>112.60000000000002</v>
      </c>
    </row>
    <row r="174" spans="1:10" s="41" customFormat="1" ht="12">
      <c r="A174" s="41" t="s">
        <v>543</v>
      </c>
      <c r="B174" s="41" t="str">
        <f t="shared" si="10"/>
        <v>P081</v>
      </c>
      <c r="C174" s="67" t="s">
        <v>562</v>
      </c>
      <c r="D174" s="68" t="s">
        <v>563</v>
      </c>
      <c r="E174" s="69"/>
      <c r="F174" s="70"/>
      <c r="G174" s="70"/>
      <c r="H174" s="71"/>
      <c r="I174" s="96" t="s">
        <v>1069</v>
      </c>
      <c r="J174" s="208"/>
    </row>
    <row r="175" spans="1:10" s="41" customFormat="1" ht="12">
      <c r="A175" s="41" t="s">
        <v>543</v>
      </c>
      <c r="B175" s="41" t="str">
        <f t="shared" si="10"/>
        <v>P081.1</v>
      </c>
      <c r="C175" s="67" t="s">
        <v>564</v>
      </c>
      <c r="D175" s="68" t="s">
        <v>565</v>
      </c>
      <c r="E175" s="69">
        <v>486</v>
      </c>
      <c r="F175" s="70">
        <v>489</v>
      </c>
      <c r="G175" s="70">
        <f>+F175*E175</f>
        <v>237654</v>
      </c>
      <c r="H175" s="71">
        <v>486</v>
      </c>
      <c r="I175" s="96">
        <v>556.6</v>
      </c>
      <c r="J175" s="208">
        <f t="shared" si="9"/>
        <v>70.600000000000023</v>
      </c>
    </row>
    <row r="176" spans="1:10" s="41" customFormat="1" ht="12">
      <c r="A176" s="41" t="s">
        <v>543</v>
      </c>
      <c r="B176" s="41" t="str">
        <f t="shared" si="10"/>
        <v>P081.2</v>
      </c>
      <c r="C176" s="67" t="s">
        <v>566</v>
      </c>
      <c r="D176" s="68" t="s">
        <v>567</v>
      </c>
      <c r="E176" s="69">
        <v>632</v>
      </c>
      <c r="F176" s="70">
        <v>45</v>
      </c>
      <c r="G176" s="70">
        <f>+F176*E176</f>
        <v>28440</v>
      </c>
      <c r="H176" s="71">
        <v>632</v>
      </c>
      <c r="I176" s="96">
        <v>717.2</v>
      </c>
      <c r="J176" s="208">
        <f t="shared" si="9"/>
        <v>85.200000000000045</v>
      </c>
    </row>
    <row r="177" spans="1:10" s="37" customFormat="1" ht="12">
      <c r="A177" s="41" t="s">
        <v>543</v>
      </c>
      <c r="B177" s="41" t="str">
        <f t="shared" si="10"/>
        <v>P082</v>
      </c>
      <c r="C177" s="67" t="s">
        <v>568</v>
      </c>
      <c r="D177" s="68" t="s">
        <v>569</v>
      </c>
      <c r="E177" s="69"/>
      <c r="F177" s="70"/>
      <c r="G177" s="70"/>
      <c r="H177" s="71"/>
      <c r="I177" s="96" t="s">
        <v>1069</v>
      </c>
      <c r="J177" s="208"/>
    </row>
    <row r="178" spans="1:10" s="37" customFormat="1" ht="12">
      <c r="A178" s="41" t="s">
        <v>543</v>
      </c>
      <c r="B178" s="41" t="str">
        <f t="shared" si="10"/>
        <v>P082.1</v>
      </c>
      <c r="C178" s="67" t="s">
        <v>570</v>
      </c>
      <c r="D178" s="68" t="s">
        <v>571</v>
      </c>
      <c r="E178" s="69">
        <v>630</v>
      </c>
      <c r="F178" s="70">
        <v>6210</v>
      </c>
      <c r="G178" s="70">
        <f>+F178*E178</f>
        <v>3912300</v>
      </c>
      <c r="H178" s="71">
        <v>630</v>
      </c>
      <c r="I178" s="96">
        <v>715</v>
      </c>
      <c r="J178" s="208">
        <f t="shared" si="9"/>
        <v>85</v>
      </c>
    </row>
    <row r="179" spans="1:10" s="37" customFormat="1" ht="12">
      <c r="A179" s="41" t="s">
        <v>543</v>
      </c>
      <c r="B179" s="41" t="str">
        <f t="shared" si="10"/>
        <v>P082.2</v>
      </c>
      <c r="C179" s="67" t="s">
        <v>572</v>
      </c>
      <c r="D179" s="68" t="s">
        <v>573</v>
      </c>
      <c r="E179" s="69">
        <v>819</v>
      </c>
      <c r="F179" s="70">
        <v>611</v>
      </c>
      <c r="G179" s="70">
        <f>+F179*E179</f>
        <v>500409</v>
      </c>
      <c r="H179" s="71">
        <v>819</v>
      </c>
      <c r="I179" s="96">
        <v>922.9</v>
      </c>
      <c r="J179" s="208">
        <f t="shared" si="9"/>
        <v>103.89999999999998</v>
      </c>
    </row>
    <row r="180" spans="1:10" s="37" customFormat="1" ht="12">
      <c r="A180" s="41" t="s">
        <v>543</v>
      </c>
      <c r="B180" s="41" t="str">
        <f t="shared" si="10"/>
        <v>P083</v>
      </c>
      <c r="C180" s="67" t="s">
        <v>574</v>
      </c>
      <c r="D180" s="68" t="s">
        <v>575</v>
      </c>
      <c r="E180" s="69"/>
      <c r="F180" s="70"/>
      <c r="G180" s="70"/>
      <c r="H180" s="71"/>
      <c r="I180" s="96" t="s">
        <v>1069</v>
      </c>
      <c r="J180" s="208"/>
    </row>
    <row r="181" spans="1:10" s="37" customFormat="1" ht="12">
      <c r="A181" s="41" t="s">
        <v>543</v>
      </c>
      <c r="B181" s="41" t="str">
        <f t="shared" si="10"/>
        <v>P083.1</v>
      </c>
      <c r="C181" s="67" t="s">
        <v>576</v>
      </c>
      <c r="D181" s="68" t="s">
        <v>577</v>
      </c>
      <c r="E181" s="69">
        <v>630</v>
      </c>
      <c r="F181" s="70">
        <v>437</v>
      </c>
      <c r="G181" s="70">
        <f>+F181*E181</f>
        <v>275310</v>
      </c>
      <c r="H181" s="71">
        <v>630</v>
      </c>
      <c r="I181" s="96">
        <v>715</v>
      </c>
      <c r="J181" s="208">
        <f t="shared" si="9"/>
        <v>85</v>
      </c>
    </row>
    <row r="182" spans="1:10" s="37" customFormat="1" ht="12">
      <c r="A182" s="41" t="s">
        <v>543</v>
      </c>
      <c r="B182" s="41" t="str">
        <f t="shared" si="10"/>
        <v>P083.2</v>
      </c>
      <c r="C182" s="67" t="s">
        <v>578</v>
      </c>
      <c r="D182" s="68" t="s">
        <v>579</v>
      </c>
      <c r="E182" s="69">
        <v>819</v>
      </c>
      <c r="F182" s="70">
        <v>693</v>
      </c>
      <c r="G182" s="70">
        <f>+F182*E182</f>
        <v>567567</v>
      </c>
      <c r="H182" s="71">
        <v>819</v>
      </c>
      <c r="I182" s="96">
        <v>922.9</v>
      </c>
      <c r="J182" s="208">
        <f t="shared" si="9"/>
        <v>103.89999999999998</v>
      </c>
    </row>
    <row r="183" spans="1:10" s="37" customFormat="1" ht="12">
      <c r="A183" s="41" t="s">
        <v>580</v>
      </c>
      <c r="B183" s="41" t="str">
        <f t="shared" si="10"/>
        <v>P084</v>
      </c>
      <c r="C183" s="67" t="s">
        <v>581</v>
      </c>
      <c r="D183" s="68" t="s">
        <v>582</v>
      </c>
      <c r="E183" s="69">
        <v>610</v>
      </c>
      <c r="F183" s="70">
        <v>32793</v>
      </c>
      <c r="G183" s="70">
        <f>+F183*E183</f>
        <v>20003730</v>
      </c>
      <c r="H183" s="71">
        <v>610</v>
      </c>
      <c r="I183" s="96">
        <v>693</v>
      </c>
      <c r="J183" s="208">
        <f t="shared" si="9"/>
        <v>83</v>
      </c>
    </row>
    <row r="184" spans="1:10" s="37" customFormat="1" ht="12">
      <c r="A184" s="41" t="s">
        <v>580</v>
      </c>
      <c r="B184" s="41" t="str">
        <f t="shared" si="10"/>
        <v>P085</v>
      </c>
      <c r="C184" s="67" t="s">
        <v>583</v>
      </c>
      <c r="D184" s="76" t="s">
        <v>584</v>
      </c>
      <c r="E184" s="69"/>
      <c r="F184" s="70"/>
      <c r="G184" s="70"/>
      <c r="H184" s="71"/>
      <c r="I184" s="96" t="s">
        <v>1069</v>
      </c>
      <c r="J184" s="208"/>
    </row>
    <row r="185" spans="1:10" s="37" customFormat="1" ht="12">
      <c r="A185" s="41" t="s">
        <v>580</v>
      </c>
      <c r="B185" s="41" t="str">
        <f t="shared" si="10"/>
        <v>P085.1</v>
      </c>
      <c r="C185" s="67" t="s">
        <v>585</v>
      </c>
      <c r="D185" s="76" t="s">
        <v>586</v>
      </c>
      <c r="E185" s="69">
        <v>1040</v>
      </c>
      <c r="F185" s="70">
        <v>1960</v>
      </c>
      <c r="G185" s="70">
        <f>+F185*E185</f>
        <v>2038400</v>
      </c>
      <c r="H185" s="71">
        <v>1040</v>
      </c>
      <c r="I185" s="96">
        <v>1166</v>
      </c>
      <c r="J185" s="208">
        <f t="shared" si="9"/>
        <v>126</v>
      </c>
    </row>
    <row r="186" spans="1:10" s="37" customFormat="1" ht="12">
      <c r="A186" s="41" t="s">
        <v>580</v>
      </c>
      <c r="B186" s="41" t="str">
        <f t="shared" si="10"/>
        <v>P085.2</v>
      </c>
      <c r="C186" s="67" t="s">
        <v>587</v>
      </c>
      <c r="D186" s="76" t="s">
        <v>588</v>
      </c>
      <c r="E186" s="69">
        <v>1248</v>
      </c>
      <c r="F186" s="70">
        <v>171</v>
      </c>
      <c r="G186" s="70">
        <f>+F186*E186</f>
        <v>213408</v>
      </c>
      <c r="H186" s="71">
        <v>1248</v>
      </c>
      <c r="I186" s="96">
        <v>1394.8</v>
      </c>
      <c r="J186" s="208">
        <f t="shared" si="9"/>
        <v>146.79999999999995</v>
      </c>
    </row>
    <row r="187" spans="1:10" s="37" customFormat="1" ht="12">
      <c r="A187" s="41" t="s">
        <v>580</v>
      </c>
      <c r="B187" s="41" t="str">
        <f t="shared" si="10"/>
        <v>P086</v>
      </c>
      <c r="C187" s="67" t="s">
        <v>589</v>
      </c>
      <c r="D187" s="76" t="s">
        <v>590</v>
      </c>
      <c r="E187" s="69"/>
      <c r="F187" s="70"/>
      <c r="G187" s="70"/>
      <c r="H187" s="71"/>
      <c r="I187" s="96" t="s">
        <v>1069</v>
      </c>
      <c r="J187" s="208"/>
    </row>
    <row r="188" spans="1:10" s="37" customFormat="1" ht="12">
      <c r="A188" s="41" t="s">
        <v>580</v>
      </c>
      <c r="B188" s="41" t="str">
        <f t="shared" si="10"/>
        <v>P086.1</v>
      </c>
      <c r="C188" s="67" t="s">
        <v>591</v>
      </c>
      <c r="D188" s="76" t="s">
        <v>592</v>
      </c>
      <c r="E188" s="69">
        <v>1040</v>
      </c>
      <c r="F188" s="70">
        <v>10828</v>
      </c>
      <c r="G188" s="70">
        <f>+F188*E188</f>
        <v>11261120</v>
      </c>
      <c r="H188" s="71">
        <v>1040</v>
      </c>
      <c r="I188" s="96">
        <v>1166</v>
      </c>
      <c r="J188" s="208">
        <f t="shared" si="9"/>
        <v>126</v>
      </c>
    </row>
    <row r="189" spans="1:10" s="37" customFormat="1" ht="12">
      <c r="A189" s="41" t="s">
        <v>580</v>
      </c>
      <c r="B189" s="41" t="str">
        <f t="shared" si="10"/>
        <v>P086.2</v>
      </c>
      <c r="C189" s="67" t="s">
        <v>593</v>
      </c>
      <c r="D189" s="76" t="s">
        <v>594</v>
      </c>
      <c r="E189" s="69">
        <v>1495</v>
      </c>
      <c r="F189" s="70">
        <v>390</v>
      </c>
      <c r="G189" s="70">
        <f>+F189*E189</f>
        <v>583050</v>
      </c>
      <c r="H189" s="71">
        <v>1495</v>
      </c>
      <c r="I189" s="96">
        <v>1666.5</v>
      </c>
      <c r="J189" s="208">
        <f t="shared" si="9"/>
        <v>171.5</v>
      </c>
    </row>
    <row r="190" spans="1:10" s="37" customFormat="1" ht="12">
      <c r="A190" s="41" t="s">
        <v>580</v>
      </c>
      <c r="B190" s="41" t="str">
        <f t="shared" si="10"/>
        <v>P087</v>
      </c>
      <c r="C190" s="67" t="s">
        <v>595</v>
      </c>
      <c r="D190" s="76" t="s">
        <v>596</v>
      </c>
      <c r="E190" s="69"/>
      <c r="F190" s="70"/>
      <c r="G190" s="70"/>
      <c r="H190" s="71"/>
      <c r="I190" s="96" t="s">
        <v>1069</v>
      </c>
      <c r="J190" s="208"/>
    </row>
    <row r="191" spans="1:10" s="37" customFormat="1" ht="12">
      <c r="A191" s="41" t="s">
        <v>580</v>
      </c>
      <c r="B191" s="41" t="str">
        <f t="shared" si="10"/>
        <v>P087.1</v>
      </c>
      <c r="C191" s="67" t="s">
        <v>597</v>
      </c>
      <c r="D191" s="76" t="s">
        <v>598</v>
      </c>
      <c r="E191" s="69">
        <v>990</v>
      </c>
      <c r="F191" s="70">
        <v>3667</v>
      </c>
      <c r="G191" s="70">
        <f>+F191*E191</f>
        <v>3630330</v>
      </c>
      <c r="H191" s="71">
        <v>990</v>
      </c>
      <c r="I191" s="96">
        <v>1111</v>
      </c>
      <c r="J191" s="208">
        <f t="shared" si="9"/>
        <v>121</v>
      </c>
    </row>
    <row r="192" spans="1:10" s="37" customFormat="1" ht="12">
      <c r="A192" s="41" t="s">
        <v>580</v>
      </c>
      <c r="B192" s="41" t="str">
        <f t="shared" si="10"/>
        <v>P087.2</v>
      </c>
      <c r="C192" s="67" t="s">
        <v>599</v>
      </c>
      <c r="D192" s="76" t="s">
        <v>600</v>
      </c>
      <c r="E192" s="69">
        <v>1386</v>
      </c>
      <c r="F192" s="70">
        <v>49</v>
      </c>
      <c r="G192" s="70">
        <f>+F192*E192</f>
        <v>67914</v>
      </c>
      <c r="H192" s="71">
        <v>1386</v>
      </c>
      <c r="I192" s="96">
        <v>1546.6</v>
      </c>
      <c r="J192" s="208">
        <f t="shared" si="9"/>
        <v>160.59999999999991</v>
      </c>
    </row>
    <row r="193" spans="1:10" s="37" customFormat="1" ht="12">
      <c r="A193" s="41" t="s">
        <v>580</v>
      </c>
      <c r="B193" s="41" t="str">
        <f t="shared" si="10"/>
        <v>P088</v>
      </c>
      <c r="C193" s="67" t="s">
        <v>601</v>
      </c>
      <c r="D193" s="76" t="s">
        <v>602</v>
      </c>
      <c r="E193" s="69"/>
      <c r="F193" s="70"/>
      <c r="G193" s="70"/>
      <c r="H193" s="71"/>
      <c r="I193" s="96" t="s">
        <v>1069</v>
      </c>
      <c r="J193" s="208"/>
    </row>
    <row r="194" spans="1:10" s="37" customFormat="1" ht="12">
      <c r="A194" s="41" t="s">
        <v>580</v>
      </c>
      <c r="B194" s="41" t="str">
        <f t="shared" si="10"/>
        <v>P088.1</v>
      </c>
      <c r="C194" s="67" t="s">
        <v>603</v>
      </c>
      <c r="D194" s="76" t="s">
        <v>604</v>
      </c>
      <c r="E194" s="69">
        <v>460</v>
      </c>
      <c r="F194" s="70">
        <v>4678</v>
      </c>
      <c r="G194" s="70">
        <f>+F194*E194</f>
        <v>2151880</v>
      </c>
      <c r="H194" s="71">
        <v>460</v>
      </c>
      <c r="I194" s="96">
        <v>528</v>
      </c>
      <c r="J194" s="208">
        <f t="shared" si="9"/>
        <v>68</v>
      </c>
    </row>
    <row r="195" spans="1:10" s="37" customFormat="1" ht="12">
      <c r="A195" s="41" t="s">
        <v>580</v>
      </c>
      <c r="B195" s="41" t="str">
        <f t="shared" si="10"/>
        <v>P088.2</v>
      </c>
      <c r="C195" s="67" t="s">
        <v>605</v>
      </c>
      <c r="D195" s="76" t="s">
        <v>606</v>
      </c>
      <c r="E195" s="69">
        <v>552</v>
      </c>
      <c r="F195" s="70">
        <v>162</v>
      </c>
      <c r="G195" s="70">
        <f>+F195*E195</f>
        <v>89424</v>
      </c>
      <c r="H195" s="71">
        <v>552</v>
      </c>
      <c r="I195" s="96">
        <v>629.20000000000005</v>
      </c>
      <c r="J195" s="208">
        <f t="shared" si="9"/>
        <v>77.200000000000045</v>
      </c>
    </row>
    <row r="196" spans="1:10" s="37" customFormat="1" ht="12">
      <c r="A196" s="41" t="s">
        <v>607</v>
      </c>
      <c r="B196" s="41" t="str">
        <f t="shared" si="10"/>
        <v>P089</v>
      </c>
      <c r="C196" s="67" t="s">
        <v>608</v>
      </c>
      <c r="D196" s="68" t="s">
        <v>609</v>
      </c>
      <c r="E196" s="69"/>
      <c r="F196" s="70"/>
      <c r="G196" s="70"/>
      <c r="H196" s="71"/>
      <c r="I196" s="96" t="s">
        <v>1069</v>
      </c>
      <c r="J196" s="208"/>
    </row>
    <row r="197" spans="1:10" s="37" customFormat="1" ht="12">
      <c r="A197" s="41" t="s">
        <v>607</v>
      </c>
      <c r="B197" s="41" t="str">
        <f t="shared" si="10"/>
        <v>P089.1</v>
      </c>
      <c r="C197" s="67" t="s">
        <v>610</v>
      </c>
      <c r="D197" s="68" t="s">
        <v>611</v>
      </c>
      <c r="E197" s="69">
        <v>560</v>
      </c>
      <c r="F197" s="70">
        <v>4887</v>
      </c>
      <c r="G197" s="70">
        <f>+F197*E197</f>
        <v>2736720</v>
      </c>
      <c r="H197" s="71">
        <v>560</v>
      </c>
      <c r="I197" s="96">
        <v>638</v>
      </c>
      <c r="J197" s="208">
        <f t="shared" si="9"/>
        <v>78</v>
      </c>
    </row>
    <row r="198" spans="1:10" s="37" customFormat="1" ht="12">
      <c r="A198" s="41" t="s">
        <v>607</v>
      </c>
      <c r="B198" s="41" t="str">
        <f t="shared" si="10"/>
        <v>P089.2</v>
      </c>
      <c r="C198" s="67" t="s">
        <v>612</v>
      </c>
      <c r="D198" s="68" t="s">
        <v>613</v>
      </c>
      <c r="E198" s="69">
        <v>772</v>
      </c>
      <c r="F198" s="70">
        <v>253</v>
      </c>
      <c r="G198" s="70">
        <f>+F198*E198</f>
        <v>195316</v>
      </c>
      <c r="H198" s="71">
        <v>772</v>
      </c>
      <c r="I198" s="96">
        <v>871.2</v>
      </c>
      <c r="J198" s="208">
        <f t="shared" si="9"/>
        <v>99.200000000000045</v>
      </c>
    </row>
    <row r="199" spans="1:10" s="38" customFormat="1" ht="12">
      <c r="A199" s="79" t="s">
        <v>607</v>
      </c>
      <c r="B199" s="79" t="str">
        <f t="shared" si="10"/>
        <v>P089.3</v>
      </c>
      <c r="C199" s="67" t="s">
        <v>614</v>
      </c>
      <c r="D199" s="68" t="s">
        <v>615</v>
      </c>
      <c r="E199" s="69">
        <v>700</v>
      </c>
      <c r="F199" s="70">
        <v>250</v>
      </c>
      <c r="G199" s="70">
        <f>+F199*E199</f>
        <v>175000</v>
      </c>
      <c r="H199" s="71">
        <v>700</v>
      </c>
      <c r="I199" s="96">
        <v>792</v>
      </c>
      <c r="J199" s="208">
        <f t="shared" si="9"/>
        <v>92</v>
      </c>
    </row>
    <row r="200" spans="1:10" s="37" customFormat="1" ht="12">
      <c r="A200" s="41" t="s">
        <v>607</v>
      </c>
      <c r="B200" s="41" t="str">
        <f t="shared" si="10"/>
        <v>P090</v>
      </c>
      <c r="C200" s="67" t="s">
        <v>616</v>
      </c>
      <c r="D200" s="68" t="s">
        <v>617</v>
      </c>
      <c r="E200" s="69"/>
      <c r="F200" s="70"/>
      <c r="G200" s="70"/>
      <c r="H200" s="71"/>
      <c r="I200" s="96" t="s">
        <v>1069</v>
      </c>
      <c r="J200" s="208"/>
    </row>
    <row r="201" spans="1:10" s="37" customFormat="1" ht="12">
      <c r="A201" s="41" t="s">
        <v>607</v>
      </c>
      <c r="B201" s="41" t="str">
        <f t="shared" si="10"/>
        <v>P090.1</v>
      </c>
      <c r="C201" s="67" t="s">
        <v>618</v>
      </c>
      <c r="D201" s="68" t="s">
        <v>619</v>
      </c>
      <c r="E201" s="69">
        <v>750</v>
      </c>
      <c r="F201" s="70">
        <v>27983</v>
      </c>
      <c r="G201" s="70">
        <f t="shared" ref="G201:G217" si="11">+F201*E201</f>
        <v>20987250</v>
      </c>
      <c r="H201" s="71">
        <v>750</v>
      </c>
      <c r="I201" s="96">
        <v>847</v>
      </c>
      <c r="J201" s="208">
        <f t="shared" ref="J201:J264" si="12">I201-H201</f>
        <v>97</v>
      </c>
    </row>
    <row r="202" spans="1:10" s="37" customFormat="1" ht="12">
      <c r="A202" s="41" t="s">
        <v>607</v>
      </c>
      <c r="B202" s="41" t="str">
        <f t="shared" si="10"/>
        <v>P090.2</v>
      </c>
      <c r="C202" s="67" t="s">
        <v>620</v>
      </c>
      <c r="D202" s="68" t="s">
        <v>621</v>
      </c>
      <c r="E202" s="69">
        <v>1001</v>
      </c>
      <c r="F202" s="70">
        <v>1258</v>
      </c>
      <c r="G202" s="70">
        <f t="shared" si="11"/>
        <v>1259258</v>
      </c>
      <c r="H202" s="71">
        <v>1001</v>
      </c>
      <c r="I202" s="96">
        <v>1123.0999999999999</v>
      </c>
      <c r="J202" s="208">
        <f t="shared" si="12"/>
        <v>122.09999999999991</v>
      </c>
    </row>
    <row r="203" spans="1:10" s="37" customFormat="1" ht="12">
      <c r="A203" s="41" t="s">
        <v>607</v>
      </c>
      <c r="B203" s="41" t="str">
        <f t="shared" si="10"/>
        <v>P091</v>
      </c>
      <c r="C203" s="67" t="s">
        <v>622</v>
      </c>
      <c r="D203" s="68" t="s">
        <v>623</v>
      </c>
      <c r="E203" s="69">
        <v>530</v>
      </c>
      <c r="F203" s="70">
        <v>6073</v>
      </c>
      <c r="G203" s="70">
        <f t="shared" si="11"/>
        <v>3218690</v>
      </c>
      <c r="H203" s="71">
        <v>530</v>
      </c>
      <c r="I203" s="96">
        <v>605</v>
      </c>
      <c r="J203" s="208">
        <f t="shared" si="12"/>
        <v>75</v>
      </c>
    </row>
    <row r="204" spans="1:10" s="37" customFormat="1" ht="12">
      <c r="A204" s="41" t="s">
        <v>624</v>
      </c>
      <c r="B204" s="41" t="str">
        <f t="shared" si="10"/>
        <v>P092</v>
      </c>
      <c r="C204" s="67" t="s">
        <v>625</v>
      </c>
      <c r="D204" s="68" t="s">
        <v>626</v>
      </c>
      <c r="E204" s="69">
        <v>770</v>
      </c>
      <c r="F204" s="70">
        <v>393</v>
      </c>
      <c r="G204" s="70">
        <f t="shared" si="11"/>
        <v>302610</v>
      </c>
      <c r="H204" s="71">
        <v>770</v>
      </c>
      <c r="I204" s="96">
        <v>869</v>
      </c>
      <c r="J204" s="208">
        <f t="shared" si="12"/>
        <v>99</v>
      </c>
    </row>
    <row r="205" spans="1:10" s="37" customFormat="1" ht="12">
      <c r="A205" s="41" t="s">
        <v>624</v>
      </c>
      <c r="B205" s="41" t="str">
        <f t="shared" si="10"/>
        <v>P093</v>
      </c>
      <c r="C205" s="67" t="s">
        <v>627</v>
      </c>
      <c r="D205" s="68" t="s">
        <v>628</v>
      </c>
      <c r="E205" s="69">
        <v>511</v>
      </c>
      <c r="F205" s="70">
        <v>6427</v>
      </c>
      <c r="G205" s="70">
        <f t="shared" si="11"/>
        <v>3284197</v>
      </c>
      <c r="H205" s="71">
        <v>511</v>
      </c>
      <c r="I205" s="96">
        <v>584.1</v>
      </c>
      <c r="J205" s="208">
        <f t="shared" si="12"/>
        <v>73.100000000000023</v>
      </c>
    </row>
    <row r="206" spans="1:10" s="37" customFormat="1" ht="12">
      <c r="A206" s="41" t="s">
        <v>624</v>
      </c>
      <c r="B206" s="41" t="str">
        <f t="shared" si="10"/>
        <v>P094</v>
      </c>
      <c r="C206" s="67" t="s">
        <v>629</v>
      </c>
      <c r="D206" s="68" t="s">
        <v>630</v>
      </c>
      <c r="E206" s="69">
        <v>550</v>
      </c>
      <c r="F206" s="70">
        <v>1394</v>
      </c>
      <c r="G206" s="70">
        <f t="shared" si="11"/>
        <v>766700</v>
      </c>
      <c r="H206" s="71">
        <v>550</v>
      </c>
      <c r="I206" s="96">
        <v>627</v>
      </c>
      <c r="J206" s="208">
        <f t="shared" si="12"/>
        <v>77</v>
      </c>
    </row>
    <row r="207" spans="1:10" s="37" customFormat="1" ht="12">
      <c r="A207" s="41" t="s">
        <v>624</v>
      </c>
      <c r="B207" s="41" t="str">
        <f t="shared" si="10"/>
        <v>P095</v>
      </c>
      <c r="C207" s="67" t="s">
        <v>631</v>
      </c>
      <c r="D207" s="68" t="s">
        <v>632</v>
      </c>
      <c r="E207" s="69">
        <v>424</v>
      </c>
      <c r="F207" s="70">
        <v>815</v>
      </c>
      <c r="G207" s="70">
        <f t="shared" si="11"/>
        <v>345560</v>
      </c>
      <c r="H207" s="71">
        <v>424</v>
      </c>
      <c r="I207" s="96">
        <v>488.4</v>
      </c>
      <c r="J207" s="208">
        <f t="shared" si="12"/>
        <v>64.399999999999977</v>
      </c>
    </row>
    <row r="208" spans="1:10" s="37" customFormat="1" ht="12">
      <c r="A208" s="41" t="s">
        <v>624</v>
      </c>
      <c r="B208" s="41" t="str">
        <f t="shared" si="10"/>
        <v>P096</v>
      </c>
      <c r="C208" s="67" t="s">
        <v>633</v>
      </c>
      <c r="D208" s="68" t="s">
        <v>634</v>
      </c>
      <c r="E208" s="69">
        <v>462</v>
      </c>
      <c r="F208" s="70">
        <v>259</v>
      </c>
      <c r="G208" s="70">
        <f t="shared" si="11"/>
        <v>119658</v>
      </c>
      <c r="H208" s="71">
        <v>462</v>
      </c>
      <c r="I208" s="96">
        <v>530.20000000000005</v>
      </c>
      <c r="J208" s="208">
        <f t="shared" si="12"/>
        <v>68.200000000000045</v>
      </c>
    </row>
    <row r="209" spans="1:10" s="37" customFormat="1" ht="12">
      <c r="A209" s="41" t="s">
        <v>624</v>
      </c>
      <c r="B209" s="41" t="str">
        <f t="shared" si="10"/>
        <v>P097</v>
      </c>
      <c r="C209" s="67" t="s">
        <v>635</v>
      </c>
      <c r="D209" s="68" t="s">
        <v>636</v>
      </c>
      <c r="E209" s="69">
        <v>280</v>
      </c>
      <c r="F209" s="70">
        <v>27</v>
      </c>
      <c r="G209" s="70">
        <f t="shared" si="11"/>
        <v>7560</v>
      </c>
      <c r="H209" s="71">
        <v>280</v>
      </c>
      <c r="I209" s="96">
        <v>330</v>
      </c>
      <c r="J209" s="208">
        <f t="shared" si="12"/>
        <v>50</v>
      </c>
    </row>
    <row r="210" spans="1:10" s="37" customFormat="1" ht="12">
      <c r="A210" s="41" t="s">
        <v>637</v>
      </c>
      <c r="B210" s="41" t="str">
        <f t="shared" si="10"/>
        <v>P098</v>
      </c>
      <c r="C210" s="67" t="s">
        <v>638</v>
      </c>
      <c r="D210" s="68" t="s">
        <v>639</v>
      </c>
      <c r="E210" s="69">
        <v>790</v>
      </c>
      <c r="F210" s="70">
        <v>21609</v>
      </c>
      <c r="G210" s="70">
        <f t="shared" si="11"/>
        <v>17071110</v>
      </c>
      <c r="H210" s="71">
        <v>790</v>
      </c>
      <c r="I210" s="96">
        <v>891</v>
      </c>
      <c r="J210" s="208">
        <f t="shared" si="12"/>
        <v>101</v>
      </c>
    </row>
    <row r="211" spans="1:10" s="37" customFormat="1" ht="12">
      <c r="A211" s="41" t="s">
        <v>637</v>
      </c>
      <c r="B211" s="41" t="str">
        <f t="shared" si="10"/>
        <v>P099</v>
      </c>
      <c r="C211" s="67" t="s">
        <v>640</v>
      </c>
      <c r="D211" s="68" t="s">
        <v>641</v>
      </c>
      <c r="E211" s="69">
        <v>721</v>
      </c>
      <c r="F211" s="70">
        <v>1506</v>
      </c>
      <c r="G211" s="70">
        <f t="shared" si="11"/>
        <v>1085826</v>
      </c>
      <c r="H211" s="71">
        <v>721</v>
      </c>
      <c r="I211" s="96">
        <v>815.1</v>
      </c>
      <c r="J211" s="208">
        <f t="shared" si="12"/>
        <v>94.100000000000023</v>
      </c>
    </row>
    <row r="212" spans="1:10" s="37" customFormat="1" ht="12">
      <c r="A212" s="41" t="s">
        <v>637</v>
      </c>
      <c r="B212" s="41" t="str">
        <f t="shared" si="10"/>
        <v>P100</v>
      </c>
      <c r="C212" s="67" t="s">
        <v>642</v>
      </c>
      <c r="D212" s="68" t="s">
        <v>643</v>
      </c>
      <c r="E212" s="69">
        <v>1431</v>
      </c>
      <c r="F212" s="70">
        <v>2261</v>
      </c>
      <c r="G212" s="70">
        <f t="shared" si="11"/>
        <v>3235491</v>
      </c>
      <c r="H212" s="71">
        <v>1431</v>
      </c>
      <c r="I212" s="96">
        <v>1500</v>
      </c>
      <c r="J212" s="208">
        <f t="shared" si="12"/>
        <v>69</v>
      </c>
    </row>
    <row r="213" spans="1:10" s="37" customFormat="1" ht="12">
      <c r="A213" s="41" t="s">
        <v>637</v>
      </c>
      <c r="B213" s="41" t="str">
        <f t="shared" si="10"/>
        <v>P101</v>
      </c>
      <c r="C213" s="67" t="s">
        <v>644</v>
      </c>
      <c r="D213" s="68" t="s">
        <v>645</v>
      </c>
      <c r="E213" s="69">
        <v>1665</v>
      </c>
      <c r="F213" s="70">
        <v>939</v>
      </c>
      <c r="G213" s="70">
        <f t="shared" si="11"/>
        <v>1563435</v>
      </c>
      <c r="H213" s="71">
        <v>1665</v>
      </c>
      <c r="I213" s="96">
        <v>1700</v>
      </c>
      <c r="J213" s="208">
        <f t="shared" si="12"/>
        <v>35</v>
      </c>
    </row>
    <row r="214" spans="1:10" s="37" customFormat="1" ht="12">
      <c r="A214" s="41" t="s">
        <v>637</v>
      </c>
      <c r="B214" s="41" t="str">
        <f t="shared" si="10"/>
        <v>P102</v>
      </c>
      <c r="C214" s="67" t="s">
        <v>646</v>
      </c>
      <c r="D214" s="68" t="s">
        <v>647</v>
      </c>
      <c r="E214" s="69">
        <v>600</v>
      </c>
      <c r="F214" s="70">
        <v>40</v>
      </c>
      <c r="G214" s="70">
        <f t="shared" si="11"/>
        <v>24000</v>
      </c>
      <c r="H214" s="71">
        <v>600</v>
      </c>
      <c r="I214" s="96">
        <v>1000</v>
      </c>
      <c r="J214" s="208">
        <f t="shared" si="12"/>
        <v>400</v>
      </c>
    </row>
    <row r="215" spans="1:10" s="37" customFormat="1" ht="12">
      <c r="A215" s="41" t="s">
        <v>637</v>
      </c>
      <c r="B215" s="41" t="str">
        <f t="shared" si="10"/>
        <v>P103</v>
      </c>
      <c r="C215" s="67" t="s">
        <v>648</v>
      </c>
      <c r="D215" s="68" t="s">
        <v>649</v>
      </c>
      <c r="E215" s="69">
        <v>600</v>
      </c>
      <c r="F215" s="70">
        <v>75</v>
      </c>
      <c r="G215" s="70">
        <f t="shared" si="11"/>
        <v>45000</v>
      </c>
      <c r="H215" s="71">
        <v>600</v>
      </c>
      <c r="I215" s="96">
        <v>1000</v>
      </c>
      <c r="J215" s="208">
        <f t="shared" si="12"/>
        <v>400</v>
      </c>
    </row>
    <row r="216" spans="1:10" s="37" customFormat="1" ht="12">
      <c r="A216" s="41" t="s">
        <v>637</v>
      </c>
      <c r="B216" s="41" t="str">
        <f t="shared" si="10"/>
        <v>P104</v>
      </c>
      <c r="C216" s="67" t="s">
        <v>650</v>
      </c>
      <c r="D216" s="68" t="s">
        <v>651</v>
      </c>
      <c r="E216" s="69">
        <v>618</v>
      </c>
      <c r="F216" s="70">
        <v>6358</v>
      </c>
      <c r="G216" s="70">
        <f t="shared" si="11"/>
        <v>3929244</v>
      </c>
      <c r="H216" s="71">
        <v>618</v>
      </c>
      <c r="I216" s="96">
        <v>1200</v>
      </c>
      <c r="J216" s="208">
        <f t="shared" si="12"/>
        <v>582</v>
      </c>
    </row>
    <row r="217" spans="1:10" s="37" customFormat="1" ht="12">
      <c r="A217" s="41" t="s">
        <v>637</v>
      </c>
      <c r="B217" s="41" t="str">
        <f t="shared" si="10"/>
        <v>P105</v>
      </c>
      <c r="C217" s="67" t="s">
        <v>652</v>
      </c>
      <c r="D217" s="68" t="s">
        <v>653</v>
      </c>
      <c r="E217" s="69">
        <v>1560</v>
      </c>
      <c r="F217" s="70">
        <v>15</v>
      </c>
      <c r="G217" s="70">
        <f t="shared" si="11"/>
        <v>23400</v>
      </c>
      <c r="H217" s="71">
        <v>1560</v>
      </c>
      <c r="I217" s="96">
        <v>1600</v>
      </c>
      <c r="J217" s="208">
        <f t="shared" si="12"/>
        <v>40</v>
      </c>
    </row>
    <row r="218" spans="1:10" s="37" customFormat="1" ht="12">
      <c r="A218" s="41" t="s">
        <v>654</v>
      </c>
      <c r="B218" s="41" t="str">
        <f t="shared" si="10"/>
        <v>P106</v>
      </c>
      <c r="C218" s="67" t="s">
        <v>655</v>
      </c>
      <c r="D218" s="68" t="s">
        <v>656</v>
      </c>
      <c r="E218" s="69"/>
      <c r="F218" s="70"/>
      <c r="G218" s="70"/>
      <c r="H218" s="71"/>
      <c r="I218" s="96" t="s">
        <v>1069</v>
      </c>
      <c r="J218" s="208"/>
    </row>
    <row r="219" spans="1:10" s="37" customFormat="1" ht="12">
      <c r="A219" s="41" t="s">
        <v>654</v>
      </c>
      <c r="B219" s="41" t="str">
        <f t="shared" si="10"/>
        <v>P106.1</v>
      </c>
      <c r="C219" s="67" t="s">
        <v>657</v>
      </c>
      <c r="D219" s="68" t="s">
        <v>658</v>
      </c>
      <c r="E219" s="69">
        <v>574</v>
      </c>
      <c r="F219" s="70">
        <v>4747</v>
      </c>
      <c r="G219" s="70">
        <f>+F219*E219</f>
        <v>2724778</v>
      </c>
      <c r="H219" s="71">
        <v>574</v>
      </c>
      <c r="I219" s="96">
        <v>653.4</v>
      </c>
      <c r="J219" s="208">
        <f t="shared" si="12"/>
        <v>79.399999999999977</v>
      </c>
    </row>
    <row r="220" spans="1:10" s="37" customFormat="1" ht="12">
      <c r="A220" s="41" t="s">
        <v>654</v>
      </c>
      <c r="B220" s="41" t="str">
        <f t="shared" si="10"/>
        <v>P106.2</v>
      </c>
      <c r="C220" s="67" t="s">
        <v>659</v>
      </c>
      <c r="D220" s="68" t="s">
        <v>660</v>
      </c>
      <c r="E220" s="69">
        <v>688</v>
      </c>
      <c r="F220" s="70">
        <v>5261</v>
      </c>
      <c r="G220" s="70">
        <f>+F220*E220</f>
        <v>3619568</v>
      </c>
      <c r="H220" s="71">
        <v>688</v>
      </c>
      <c r="I220" s="96">
        <v>778.8</v>
      </c>
      <c r="J220" s="208">
        <f t="shared" si="12"/>
        <v>90.799999999999955</v>
      </c>
    </row>
    <row r="221" spans="1:10" s="37" customFormat="1" ht="12">
      <c r="A221" s="41" t="s">
        <v>654</v>
      </c>
      <c r="B221" s="41" t="str">
        <f t="shared" si="10"/>
        <v>P107</v>
      </c>
      <c r="C221" s="67" t="s">
        <v>661</v>
      </c>
      <c r="D221" s="68" t="s">
        <v>662</v>
      </c>
      <c r="E221" s="69">
        <v>870</v>
      </c>
      <c r="F221" s="70">
        <v>6937</v>
      </c>
      <c r="G221" s="70">
        <f>+F221*E221</f>
        <v>6035190</v>
      </c>
      <c r="H221" s="71">
        <v>870</v>
      </c>
      <c r="I221" s="96">
        <v>979</v>
      </c>
      <c r="J221" s="208">
        <f t="shared" si="12"/>
        <v>109</v>
      </c>
    </row>
    <row r="222" spans="1:10" s="37" customFormat="1" ht="12">
      <c r="A222" s="41" t="s">
        <v>654</v>
      </c>
      <c r="B222" s="41" t="str">
        <f t="shared" si="10"/>
        <v>P108</v>
      </c>
      <c r="C222" s="67" t="s">
        <v>663</v>
      </c>
      <c r="D222" s="68" t="s">
        <v>664</v>
      </c>
      <c r="E222" s="69">
        <v>2769</v>
      </c>
      <c r="F222" s="70">
        <v>1</v>
      </c>
      <c r="G222" s="70">
        <f>+F222*E222</f>
        <v>2769</v>
      </c>
      <c r="H222" s="71">
        <v>2769</v>
      </c>
      <c r="I222" s="96">
        <v>3067.9</v>
      </c>
      <c r="J222" s="208">
        <f t="shared" si="12"/>
        <v>298.90000000000009</v>
      </c>
    </row>
    <row r="223" spans="1:10" s="37" customFormat="1" ht="12">
      <c r="A223" s="41" t="s">
        <v>654</v>
      </c>
      <c r="B223" s="41" t="str">
        <f t="shared" si="10"/>
        <v>P109</v>
      </c>
      <c r="C223" s="67" t="s">
        <v>665</v>
      </c>
      <c r="D223" s="68" t="s">
        <v>666</v>
      </c>
      <c r="E223" s="69">
        <v>2340</v>
      </c>
      <c r="F223" s="70">
        <v>21</v>
      </c>
      <c r="G223" s="70">
        <f>+F223*E223</f>
        <v>49140</v>
      </c>
      <c r="H223" s="71">
        <v>2340</v>
      </c>
      <c r="I223" s="96">
        <v>2596</v>
      </c>
      <c r="J223" s="208">
        <f t="shared" si="12"/>
        <v>256</v>
      </c>
    </row>
    <row r="224" spans="1:10" s="37" customFormat="1" ht="12">
      <c r="A224" s="41" t="s">
        <v>2</v>
      </c>
      <c r="B224" s="41" t="str">
        <f t="shared" si="10"/>
        <v>P110</v>
      </c>
      <c r="C224" s="67" t="s">
        <v>667</v>
      </c>
      <c r="D224" s="68" t="s">
        <v>668</v>
      </c>
      <c r="E224" s="69"/>
      <c r="F224" s="70"/>
      <c r="G224" s="70"/>
      <c r="H224" s="71"/>
      <c r="I224" s="96" t="s">
        <v>1069</v>
      </c>
      <c r="J224" s="208"/>
    </row>
    <row r="225" spans="1:10" s="37" customFormat="1" ht="12">
      <c r="A225" s="41" t="s">
        <v>2</v>
      </c>
      <c r="B225" s="41" t="str">
        <f t="shared" si="10"/>
        <v>P110.1</v>
      </c>
      <c r="C225" s="67" t="s">
        <v>669</v>
      </c>
      <c r="D225" s="68" t="s">
        <v>670</v>
      </c>
      <c r="E225" s="69">
        <v>2189</v>
      </c>
      <c r="F225" s="70">
        <v>38</v>
      </c>
      <c r="G225" s="70">
        <f>+F225*E225</f>
        <v>83182</v>
      </c>
      <c r="H225" s="71">
        <v>2189</v>
      </c>
      <c r="I225" s="96">
        <v>2429.9</v>
      </c>
      <c r="J225" s="208">
        <f t="shared" si="12"/>
        <v>240.90000000000009</v>
      </c>
    </row>
    <row r="226" spans="1:10" s="37" customFormat="1" ht="12">
      <c r="A226" s="41" t="s">
        <v>2</v>
      </c>
      <c r="B226" s="41" t="str">
        <f t="shared" si="10"/>
        <v>P110.2</v>
      </c>
      <c r="C226" s="67" t="s">
        <v>671</v>
      </c>
      <c r="D226" s="68" t="s">
        <v>672</v>
      </c>
      <c r="E226" s="69">
        <v>2812</v>
      </c>
      <c r="F226" s="70">
        <v>99</v>
      </c>
      <c r="G226" s="70">
        <f>+F226*E226</f>
        <v>278388</v>
      </c>
      <c r="H226" s="71">
        <v>2812</v>
      </c>
      <c r="I226" s="96">
        <v>3115.2</v>
      </c>
      <c r="J226" s="208">
        <f t="shared" si="12"/>
        <v>303.19999999999982</v>
      </c>
    </row>
    <row r="227" spans="1:10" s="37" customFormat="1" ht="12">
      <c r="A227" s="41" t="s">
        <v>673</v>
      </c>
      <c r="B227" s="41" t="str">
        <f t="shared" si="10"/>
        <v>P111</v>
      </c>
      <c r="C227" s="67" t="s">
        <v>674</v>
      </c>
      <c r="D227" s="68" t="s">
        <v>675</v>
      </c>
      <c r="E227" s="69">
        <v>378</v>
      </c>
      <c r="F227" s="70">
        <v>7442</v>
      </c>
      <c r="G227" s="70">
        <f>+F227*E227</f>
        <v>2813076</v>
      </c>
      <c r="H227" s="71">
        <v>378</v>
      </c>
      <c r="I227" s="96">
        <v>437.8</v>
      </c>
      <c r="J227" s="208">
        <f t="shared" si="12"/>
        <v>59.800000000000011</v>
      </c>
    </row>
    <row r="228" spans="1:10" s="37" customFormat="1" ht="12">
      <c r="A228" s="41" t="s">
        <v>353</v>
      </c>
      <c r="B228" s="41" t="str">
        <f t="shared" si="10"/>
        <v>P112</v>
      </c>
      <c r="C228" s="67" t="s">
        <v>676</v>
      </c>
      <c r="D228" s="68" t="s">
        <v>677</v>
      </c>
      <c r="E228" s="69">
        <v>1661</v>
      </c>
      <c r="F228" s="70">
        <v>107</v>
      </c>
      <c r="G228" s="70">
        <f>+F228*E228</f>
        <v>177727</v>
      </c>
      <c r="H228" s="71">
        <v>1661</v>
      </c>
      <c r="I228" s="96">
        <v>1849.1</v>
      </c>
      <c r="J228" s="208">
        <f t="shared" si="12"/>
        <v>188.09999999999991</v>
      </c>
    </row>
    <row r="229" spans="1:10" s="37" customFormat="1" ht="12">
      <c r="A229" s="41" t="s">
        <v>678</v>
      </c>
      <c r="B229" s="41" t="str">
        <f t="shared" si="10"/>
        <v>P113</v>
      </c>
      <c r="C229" s="67" t="s">
        <v>679</v>
      </c>
      <c r="D229" s="68" t="s">
        <v>680</v>
      </c>
      <c r="E229" s="69"/>
      <c r="F229" s="70"/>
      <c r="G229" s="70"/>
      <c r="H229" s="71"/>
      <c r="I229" s="96" t="s">
        <v>1069</v>
      </c>
      <c r="J229" s="208"/>
    </row>
    <row r="230" spans="1:10" s="37" customFormat="1" ht="12">
      <c r="A230" s="41" t="s">
        <v>678</v>
      </c>
      <c r="B230" s="41" t="str">
        <f t="shared" si="10"/>
        <v>P113.1</v>
      </c>
      <c r="C230" s="67" t="s">
        <v>681</v>
      </c>
      <c r="D230" s="68" t="s">
        <v>682</v>
      </c>
      <c r="E230" s="69">
        <v>200</v>
      </c>
      <c r="F230" s="70">
        <v>1315</v>
      </c>
      <c r="G230" s="70">
        <f t="shared" ref="G230:G237" si="13">+F230*E230</f>
        <v>263000</v>
      </c>
      <c r="H230" s="71">
        <v>200</v>
      </c>
      <c r="I230" s="96">
        <v>242</v>
      </c>
      <c r="J230" s="208">
        <f t="shared" si="12"/>
        <v>42</v>
      </c>
    </row>
    <row r="231" spans="1:10" s="37" customFormat="1" ht="12">
      <c r="A231" s="41" t="s">
        <v>678</v>
      </c>
      <c r="B231" s="41" t="str">
        <f t="shared" si="10"/>
        <v>P113.2</v>
      </c>
      <c r="C231" s="67" t="s">
        <v>683</v>
      </c>
      <c r="D231" s="68" t="s">
        <v>684</v>
      </c>
      <c r="E231" s="69">
        <v>427</v>
      </c>
      <c r="F231" s="70">
        <v>20738</v>
      </c>
      <c r="G231" s="70">
        <f t="shared" si="13"/>
        <v>8855126</v>
      </c>
      <c r="H231" s="71">
        <v>427</v>
      </c>
      <c r="I231" s="96">
        <v>491.7</v>
      </c>
      <c r="J231" s="208">
        <f t="shared" si="12"/>
        <v>64.699999999999989</v>
      </c>
    </row>
    <row r="232" spans="1:10" s="37" customFormat="1" ht="12">
      <c r="A232" s="41" t="s">
        <v>685</v>
      </c>
      <c r="B232" s="41" t="str">
        <f t="shared" si="10"/>
        <v>P114</v>
      </c>
      <c r="C232" s="67" t="s">
        <v>686</v>
      </c>
      <c r="D232" s="68" t="s">
        <v>687</v>
      </c>
      <c r="E232" s="69">
        <v>2392</v>
      </c>
      <c r="F232" s="70">
        <v>2261</v>
      </c>
      <c r="G232" s="70">
        <f t="shared" si="13"/>
        <v>5408312</v>
      </c>
      <c r="H232" s="71">
        <v>2392</v>
      </c>
      <c r="I232" s="96">
        <v>2653.2</v>
      </c>
      <c r="J232" s="208">
        <f t="shared" si="12"/>
        <v>261.19999999999982</v>
      </c>
    </row>
    <row r="233" spans="1:10" s="37" customFormat="1" ht="12">
      <c r="A233" s="41" t="s">
        <v>685</v>
      </c>
      <c r="B233" s="41" t="str">
        <f t="shared" si="10"/>
        <v>P115</v>
      </c>
      <c r="C233" s="67" t="s">
        <v>688</v>
      </c>
      <c r="D233" s="68" t="s">
        <v>689</v>
      </c>
      <c r="E233" s="69">
        <v>2800</v>
      </c>
      <c r="F233" s="70">
        <v>605</v>
      </c>
      <c r="G233" s="70">
        <f t="shared" si="13"/>
        <v>1694000</v>
      </c>
      <c r="H233" s="71">
        <v>2800</v>
      </c>
      <c r="I233" s="96">
        <v>3102</v>
      </c>
      <c r="J233" s="208">
        <f t="shared" si="12"/>
        <v>302</v>
      </c>
    </row>
    <row r="234" spans="1:10" s="37" customFormat="1" ht="12">
      <c r="A234" s="41" t="s">
        <v>690</v>
      </c>
      <c r="B234" s="41" t="str">
        <f t="shared" si="10"/>
        <v>P116</v>
      </c>
      <c r="C234" s="67" t="s">
        <v>691</v>
      </c>
      <c r="D234" s="68" t="s">
        <v>692</v>
      </c>
      <c r="E234" s="69">
        <v>10250</v>
      </c>
      <c r="F234" s="70">
        <v>1666</v>
      </c>
      <c r="G234" s="70">
        <f t="shared" si="13"/>
        <v>17076500</v>
      </c>
      <c r="H234" s="71">
        <v>10250</v>
      </c>
      <c r="I234" s="96">
        <v>10270</v>
      </c>
      <c r="J234" s="208">
        <f t="shared" si="12"/>
        <v>20</v>
      </c>
    </row>
    <row r="235" spans="1:10" s="37" customFormat="1" ht="12">
      <c r="A235" s="41" t="s">
        <v>690</v>
      </c>
      <c r="B235" s="41" t="str">
        <f t="shared" si="10"/>
        <v>P117</v>
      </c>
      <c r="C235" s="67" t="s">
        <v>693</v>
      </c>
      <c r="D235" s="68" t="s">
        <v>694</v>
      </c>
      <c r="E235" s="69">
        <v>11918</v>
      </c>
      <c r="F235" s="70">
        <v>58</v>
      </c>
      <c r="G235" s="70">
        <f t="shared" si="13"/>
        <v>691244</v>
      </c>
      <c r="H235" s="71">
        <v>11918</v>
      </c>
      <c r="I235" s="96">
        <v>11938</v>
      </c>
      <c r="J235" s="208">
        <f t="shared" si="12"/>
        <v>20</v>
      </c>
    </row>
    <row r="236" spans="1:10" s="37" customFormat="1" ht="12">
      <c r="A236" s="41" t="s">
        <v>690</v>
      </c>
      <c r="B236" s="41" t="str">
        <f t="shared" si="10"/>
        <v>P118</v>
      </c>
      <c r="C236" s="67" t="s">
        <v>695</v>
      </c>
      <c r="D236" s="68" t="s">
        <v>696</v>
      </c>
      <c r="E236" s="69">
        <v>18000</v>
      </c>
      <c r="F236" s="70">
        <v>56</v>
      </c>
      <c r="G236" s="70">
        <f t="shared" si="13"/>
        <v>1008000</v>
      </c>
      <c r="H236" s="71">
        <v>18000</v>
      </c>
      <c r="I236" s="96">
        <v>18020</v>
      </c>
      <c r="J236" s="208">
        <f t="shared" si="12"/>
        <v>20</v>
      </c>
    </row>
    <row r="237" spans="1:10" s="37" customFormat="1" ht="12">
      <c r="A237" s="41" t="s">
        <v>690</v>
      </c>
      <c r="B237" s="41" t="str">
        <f t="shared" si="10"/>
        <v>P119</v>
      </c>
      <c r="C237" s="67" t="s">
        <v>697</v>
      </c>
      <c r="D237" s="68" t="s">
        <v>698</v>
      </c>
      <c r="E237" s="69">
        <v>13500</v>
      </c>
      <c r="F237" s="70">
        <v>3273</v>
      </c>
      <c r="G237" s="70">
        <f t="shared" si="13"/>
        <v>44185500</v>
      </c>
      <c r="H237" s="71">
        <v>16500</v>
      </c>
      <c r="I237" s="96">
        <v>16500</v>
      </c>
      <c r="J237" s="208">
        <f t="shared" si="12"/>
        <v>0</v>
      </c>
    </row>
    <row r="238" spans="1:10" s="37" customFormat="1" ht="12">
      <c r="A238" s="41" t="s">
        <v>690</v>
      </c>
      <c r="B238" s="41" t="str">
        <f t="shared" si="10"/>
        <v>P120</v>
      </c>
      <c r="C238" s="67" t="s">
        <v>699</v>
      </c>
      <c r="D238" s="68" t="s">
        <v>700</v>
      </c>
      <c r="E238" s="69"/>
      <c r="F238" s="70"/>
      <c r="G238" s="70"/>
      <c r="H238" s="71"/>
      <c r="I238" s="96" t="s">
        <v>1069</v>
      </c>
      <c r="J238" s="208"/>
    </row>
    <row r="239" spans="1:10" s="37" customFormat="1" ht="12">
      <c r="A239" s="41" t="s">
        <v>690</v>
      </c>
      <c r="B239" s="41" t="str">
        <f t="shared" si="10"/>
        <v>P120.1</v>
      </c>
      <c r="C239" s="67" t="s">
        <v>701</v>
      </c>
      <c r="D239" s="68" t="s">
        <v>700</v>
      </c>
      <c r="E239" s="69">
        <v>13500</v>
      </c>
      <c r="F239" s="70">
        <v>158</v>
      </c>
      <c r="G239" s="70">
        <f t="shared" ref="G239:G259" si="14">+F239*E239</f>
        <v>2133000</v>
      </c>
      <c r="H239" s="71">
        <v>17500</v>
      </c>
      <c r="I239" s="96">
        <v>17500</v>
      </c>
      <c r="J239" s="208">
        <f t="shared" si="12"/>
        <v>0</v>
      </c>
    </row>
    <row r="240" spans="1:10" s="37" customFormat="1" ht="12">
      <c r="A240" s="41" t="s">
        <v>690</v>
      </c>
      <c r="B240" s="41" t="str">
        <f t="shared" si="10"/>
        <v>P120.2</v>
      </c>
      <c r="C240" s="67" t="s">
        <v>702</v>
      </c>
      <c r="D240" s="68" t="s">
        <v>703</v>
      </c>
      <c r="E240" s="69">
        <v>20000</v>
      </c>
      <c r="F240" s="70">
        <v>74</v>
      </c>
      <c r="G240" s="70">
        <f t="shared" si="14"/>
        <v>1480000</v>
      </c>
      <c r="H240" s="71">
        <v>20000</v>
      </c>
      <c r="I240" s="96">
        <v>20020</v>
      </c>
      <c r="J240" s="208">
        <f t="shared" si="12"/>
        <v>20</v>
      </c>
    </row>
    <row r="241" spans="1:10" s="37" customFormat="1" ht="12">
      <c r="A241" s="41" t="s">
        <v>690</v>
      </c>
      <c r="B241" s="41" t="str">
        <f t="shared" si="10"/>
        <v>P121</v>
      </c>
      <c r="C241" s="67" t="s">
        <v>704</v>
      </c>
      <c r="D241" s="68" t="s">
        <v>705</v>
      </c>
      <c r="E241" s="69">
        <v>3450</v>
      </c>
      <c r="F241" s="70">
        <v>1032</v>
      </c>
      <c r="G241" s="70">
        <f t="shared" si="14"/>
        <v>3560400</v>
      </c>
      <c r="H241" s="71">
        <v>3450</v>
      </c>
      <c r="I241" s="96">
        <v>3817</v>
      </c>
      <c r="J241" s="208">
        <f t="shared" si="12"/>
        <v>367</v>
      </c>
    </row>
    <row r="242" spans="1:10" s="37" customFormat="1" ht="12">
      <c r="A242" s="41" t="s">
        <v>690</v>
      </c>
      <c r="B242" s="41" t="str">
        <f t="shared" si="10"/>
        <v>P122</v>
      </c>
      <c r="C242" s="67" t="s">
        <v>706</v>
      </c>
      <c r="D242" s="68" t="s">
        <v>707</v>
      </c>
      <c r="E242" s="69">
        <v>4500</v>
      </c>
      <c r="F242" s="70">
        <v>33</v>
      </c>
      <c r="G242" s="70">
        <f t="shared" si="14"/>
        <v>148500</v>
      </c>
      <c r="H242" s="71">
        <v>4500</v>
      </c>
      <c r="I242" s="96">
        <v>4972</v>
      </c>
      <c r="J242" s="208">
        <f t="shared" si="12"/>
        <v>472</v>
      </c>
    </row>
    <row r="243" spans="1:10" s="37" customFormat="1" ht="12">
      <c r="A243" s="41" t="s">
        <v>708</v>
      </c>
      <c r="B243" s="41" t="str">
        <f t="shared" si="10"/>
        <v>P123</v>
      </c>
      <c r="C243" s="67" t="s">
        <v>709</v>
      </c>
      <c r="D243" s="68" t="s">
        <v>710</v>
      </c>
      <c r="E243" s="69">
        <v>3700</v>
      </c>
      <c r="F243" s="70">
        <v>8648</v>
      </c>
      <c r="G243" s="70">
        <f t="shared" si="14"/>
        <v>31997600</v>
      </c>
      <c r="H243" s="71">
        <v>3700</v>
      </c>
      <c r="I243" s="96">
        <v>4092</v>
      </c>
      <c r="J243" s="208">
        <f t="shared" si="12"/>
        <v>392</v>
      </c>
    </row>
    <row r="244" spans="1:10" s="37" customFormat="1" ht="12">
      <c r="A244" s="41" t="s">
        <v>708</v>
      </c>
      <c r="B244" s="41" t="str">
        <f t="shared" si="10"/>
        <v>P124</v>
      </c>
      <c r="C244" s="67" t="s">
        <v>711</v>
      </c>
      <c r="D244" s="68" t="s">
        <v>712</v>
      </c>
      <c r="E244" s="69">
        <v>1986</v>
      </c>
      <c r="F244" s="70">
        <v>5959</v>
      </c>
      <c r="G244" s="70">
        <f t="shared" si="14"/>
        <v>11834574</v>
      </c>
      <c r="H244" s="71">
        <v>1986</v>
      </c>
      <c r="I244" s="96">
        <v>2206.6</v>
      </c>
      <c r="J244" s="208">
        <f t="shared" si="12"/>
        <v>220.59999999999991</v>
      </c>
    </row>
    <row r="245" spans="1:10" s="37" customFormat="1" ht="12">
      <c r="A245" s="41" t="s">
        <v>708</v>
      </c>
      <c r="B245" s="41" t="str">
        <f t="shared" si="10"/>
        <v>P125</v>
      </c>
      <c r="C245" s="67" t="s">
        <v>713</v>
      </c>
      <c r="D245" s="68" t="s">
        <v>714</v>
      </c>
      <c r="E245" s="69">
        <v>1886</v>
      </c>
      <c r="F245" s="70">
        <v>651</v>
      </c>
      <c r="G245" s="70">
        <f t="shared" si="14"/>
        <v>1227786</v>
      </c>
      <c r="H245" s="71">
        <v>1886</v>
      </c>
      <c r="I245" s="96">
        <v>2096.6</v>
      </c>
      <c r="J245" s="208">
        <f t="shared" si="12"/>
        <v>210.59999999999991</v>
      </c>
    </row>
    <row r="246" spans="1:10" s="37" customFormat="1" ht="12">
      <c r="A246" s="41" t="s">
        <v>708</v>
      </c>
      <c r="B246" s="41" t="str">
        <f t="shared" si="10"/>
        <v>P126</v>
      </c>
      <c r="C246" s="67" t="s">
        <v>715</v>
      </c>
      <c r="D246" s="68" t="s">
        <v>716</v>
      </c>
      <c r="E246" s="69">
        <v>1197</v>
      </c>
      <c r="F246" s="70">
        <v>1953</v>
      </c>
      <c r="G246" s="70">
        <f t="shared" si="14"/>
        <v>2337741</v>
      </c>
      <c r="H246" s="71">
        <v>1197</v>
      </c>
      <c r="I246" s="96">
        <v>1338.7</v>
      </c>
      <c r="J246" s="208">
        <f t="shared" si="12"/>
        <v>141.70000000000005</v>
      </c>
    </row>
    <row r="247" spans="1:10" s="37" customFormat="1" ht="12">
      <c r="A247" s="41" t="s">
        <v>708</v>
      </c>
      <c r="B247" s="41" t="str">
        <f t="shared" si="10"/>
        <v>P127</v>
      </c>
      <c r="C247" s="67" t="s">
        <v>717</v>
      </c>
      <c r="D247" s="68" t="s">
        <v>718</v>
      </c>
      <c r="E247" s="69">
        <v>544</v>
      </c>
      <c r="F247" s="70">
        <v>7223</v>
      </c>
      <c r="G247" s="70">
        <f t="shared" si="14"/>
        <v>3929312</v>
      </c>
      <c r="H247" s="71">
        <v>544</v>
      </c>
      <c r="I247" s="96">
        <v>620.4</v>
      </c>
      <c r="J247" s="208">
        <f t="shared" si="12"/>
        <v>76.399999999999977</v>
      </c>
    </row>
    <row r="248" spans="1:10" s="37" customFormat="1" ht="12">
      <c r="A248" s="41" t="s">
        <v>708</v>
      </c>
      <c r="B248" s="41" t="str">
        <f t="shared" si="10"/>
        <v>P128</v>
      </c>
      <c r="C248" s="67" t="s">
        <v>719</v>
      </c>
      <c r="D248" s="68" t="s">
        <v>720</v>
      </c>
      <c r="E248" s="69">
        <v>415</v>
      </c>
      <c r="F248" s="70">
        <v>1</v>
      </c>
      <c r="G248" s="70">
        <f t="shared" si="14"/>
        <v>415</v>
      </c>
      <c r="H248" s="71">
        <v>415</v>
      </c>
      <c r="I248" s="96">
        <v>478.5</v>
      </c>
      <c r="J248" s="208">
        <f t="shared" si="12"/>
        <v>63.5</v>
      </c>
    </row>
    <row r="249" spans="1:10" s="37" customFormat="1" ht="12">
      <c r="A249" s="41" t="s">
        <v>708</v>
      </c>
      <c r="B249" s="41" t="str">
        <f t="shared" si="10"/>
        <v>P129</v>
      </c>
      <c r="C249" s="67" t="s">
        <v>721</v>
      </c>
      <c r="D249" s="68" t="s">
        <v>722</v>
      </c>
      <c r="E249" s="69">
        <v>460</v>
      </c>
      <c r="F249" s="70">
        <v>194</v>
      </c>
      <c r="G249" s="70">
        <f t="shared" si="14"/>
        <v>89240</v>
      </c>
      <c r="H249" s="71">
        <v>460</v>
      </c>
      <c r="I249" s="96">
        <v>528</v>
      </c>
      <c r="J249" s="208">
        <f t="shared" si="12"/>
        <v>68</v>
      </c>
    </row>
    <row r="250" spans="1:10" s="37" customFormat="1" ht="12">
      <c r="A250" s="41" t="s">
        <v>723</v>
      </c>
      <c r="B250" s="41" t="str">
        <f t="shared" si="10"/>
        <v>P130</v>
      </c>
      <c r="C250" s="67" t="s">
        <v>724</v>
      </c>
      <c r="D250" s="68" t="s">
        <v>725</v>
      </c>
      <c r="E250" s="69">
        <v>330</v>
      </c>
      <c r="F250" s="70">
        <v>5628</v>
      </c>
      <c r="G250" s="70">
        <f t="shared" si="14"/>
        <v>1857240</v>
      </c>
      <c r="H250" s="71">
        <v>330</v>
      </c>
      <c r="I250" s="96">
        <v>385</v>
      </c>
      <c r="J250" s="208">
        <f t="shared" si="12"/>
        <v>55</v>
      </c>
    </row>
    <row r="251" spans="1:10" s="37" customFormat="1" ht="12">
      <c r="A251" s="41" t="s">
        <v>723</v>
      </c>
      <c r="B251" s="41" t="str">
        <f t="shared" si="10"/>
        <v>P131</v>
      </c>
      <c r="C251" s="67" t="s">
        <v>726</v>
      </c>
      <c r="D251" s="68" t="s">
        <v>727</v>
      </c>
      <c r="E251" s="69">
        <v>584</v>
      </c>
      <c r="F251" s="70">
        <v>1468</v>
      </c>
      <c r="G251" s="70">
        <f t="shared" si="14"/>
        <v>857312</v>
      </c>
      <c r="H251" s="71">
        <v>584</v>
      </c>
      <c r="I251" s="96">
        <v>664.4</v>
      </c>
      <c r="J251" s="208">
        <f t="shared" si="12"/>
        <v>80.399999999999977</v>
      </c>
    </row>
    <row r="252" spans="1:10" s="37" customFormat="1" ht="12">
      <c r="A252" s="41" t="s">
        <v>723</v>
      </c>
      <c r="B252" s="41" t="str">
        <f t="shared" si="10"/>
        <v>P132</v>
      </c>
      <c r="C252" s="67" t="s">
        <v>728</v>
      </c>
      <c r="D252" s="68" t="s">
        <v>729</v>
      </c>
      <c r="E252" s="69">
        <v>1060</v>
      </c>
      <c r="F252" s="70">
        <v>609</v>
      </c>
      <c r="G252" s="70">
        <f t="shared" si="14"/>
        <v>645540</v>
      </c>
      <c r="H252" s="71">
        <v>1060</v>
      </c>
      <c r="I252" s="96">
        <v>1188</v>
      </c>
      <c r="J252" s="208">
        <f t="shared" si="12"/>
        <v>128</v>
      </c>
    </row>
    <row r="253" spans="1:10" s="37" customFormat="1" ht="12">
      <c r="A253" s="41" t="s">
        <v>723</v>
      </c>
      <c r="B253" s="41" t="str">
        <f t="shared" si="10"/>
        <v>P133</v>
      </c>
      <c r="C253" s="67" t="s">
        <v>730</v>
      </c>
      <c r="D253" s="68" t="s">
        <v>731</v>
      </c>
      <c r="E253" s="69">
        <v>280</v>
      </c>
      <c r="F253" s="70">
        <v>13407</v>
      </c>
      <c r="G253" s="70">
        <f t="shared" si="14"/>
        <v>3753960</v>
      </c>
      <c r="H253" s="71">
        <v>280</v>
      </c>
      <c r="I253" s="96">
        <v>330</v>
      </c>
      <c r="J253" s="208">
        <f t="shared" si="12"/>
        <v>50</v>
      </c>
    </row>
    <row r="254" spans="1:10" s="37" customFormat="1" ht="12">
      <c r="A254" s="41" t="s">
        <v>723</v>
      </c>
      <c r="B254" s="41" t="str">
        <f t="shared" si="10"/>
        <v>P134</v>
      </c>
      <c r="C254" s="67" t="s">
        <v>732</v>
      </c>
      <c r="D254" s="68" t="s">
        <v>733</v>
      </c>
      <c r="E254" s="69">
        <v>256</v>
      </c>
      <c r="F254" s="70">
        <v>6070</v>
      </c>
      <c r="G254" s="70">
        <f t="shared" si="14"/>
        <v>1553920</v>
      </c>
      <c r="H254" s="71">
        <v>256</v>
      </c>
      <c r="I254" s="96">
        <v>303.60000000000002</v>
      </c>
      <c r="J254" s="208">
        <f t="shared" si="12"/>
        <v>47.600000000000023</v>
      </c>
    </row>
    <row r="255" spans="1:10" s="37" customFormat="1" ht="12">
      <c r="A255" s="41" t="s">
        <v>723</v>
      </c>
      <c r="B255" s="41" t="str">
        <f t="shared" si="10"/>
        <v>P135</v>
      </c>
      <c r="C255" s="67" t="s">
        <v>734</v>
      </c>
      <c r="D255" s="68" t="s">
        <v>735</v>
      </c>
      <c r="E255" s="69">
        <v>1000</v>
      </c>
      <c r="F255" s="70">
        <v>2793</v>
      </c>
      <c r="G255" s="70">
        <f t="shared" si="14"/>
        <v>2793000</v>
      </c>
      <c r="H255" s="71">
        <v>1000</v>
      </c>
      <c r="I255" s="96">
        <v>1122</v>
      </c>
      <c r="J255" s="208">
        <f t="shared" si="12"/>
        <v>122</v>
      </c>
    </row>
    <row r="256" spans="1:10" s="37" customFormat="1" ht="12">
      <c r="A256" s="41" t="s">
        <v>678</v>
      </c>
      <c r="B256" s="41" t="str">
        <f t="shared" si="10"/>
        <v>P136</v>
      </c>
      <c r="C256" s="67" t="s">
        <v>736</v>
      </c>
      <c r="D256" s="68" t="s">
        <v>737</v>
      </c>
      <c r="E256" s="69">
        <v>2950</v>
      </c>
      <c r="F256" s="70">
        <v>3375</v>
      </c>
      <c r="G256" s="70">
        <f t="shared" si="14"/>
        <v>9956250</v>
      </c>
      <c r="H256" s="71">
        <v>2950</v>
      </c>
      <c r="I256" s="96">
        <v>3267</v>
      </c>
      <c r="J256" s="208">
        <f t="shared" si="12"/>
        <v>317</v>
      </c>
    </row>
    <row r="257" spans="1:10" s="37" customFormat="1" ht="12">
      <c r="A257" s="41" t="s">
        <v>678</v>
      </c>
      <c r="B257" s="41" t="str">
        <f t="shared" si="10"/>
        <v>P137</v>
      </c>
      <c r="C257" s="67" t="s">
        <v>738</v>
      </c>
      <c r="D257" s="68" t="s">
        <v>739</v>
      </c>
      <c r="E257" s="69">
        <v>1500</v>
      </c>
      <c r="F257" s="70">
        <v>11564</v>
      </c>
      <c r="G257" s="70">
        <f t="shared" si="14"/>
        <v>17346000</v>
      </c>
      <c r="H257" s="71">
        <v>1500</v>
      </c>
      <c r="I257" s="96">
        <v>1672</v>
      </c>
      <c r="J257" s="208">
        <f t="shared" si="12"/>
        <v>172</v>
      </c>
    </row>
    <row r="258" spans="1:10" s="37" customFormat="1" ht="12">
      <c r="A258" s="41" t="s">
        <v>678</v>
      </c>
      <c r="B258" s="41" t="str">
        <f t="shared" si="10"/>
        <v>P138</v>
      </c>
      <c r="C258" s="67" t="s">
        <v>740</v>
      </c>
      <c r="D258" s="68" t="s">
        <v>741</v>
      </c>
      <c r="E258" s="69">
        <v>650</v>
      </c>
      <c r="F258" s="70">
        <v>13543</v>
      </c>
      <c r="G258" s="70">
        <f t="shared" si="14"/>
        <v>8802950</v>
      </c>
      <c r="H258" s="71">
        <v>650</v>
      </c>
      <c r="I258" s="96">
        <v>737</v>
      </c>
      <c r="J258" s="208">
        <f t="shared" si="12"/>
        <v>87</v>
      </c>
    </row>
    <row r="259" spans="1:10" s="37" customFormat="1" ht="12">
      <c r="A259" s="41" t="s">
        <v>678</v>
      </c>
      <c r="B259" s="41" t="str">
        <f t="shared" ref="B259:B328" si="15">+"P"&amp;C259</f>
        <v>P139</v>
      </c>
      <c r="C259" s="67" t="s">
        <v>742</v>
      </c>
      <c r="D259" s="68" t="s">
        <v>743</v>
      </c>
      <c r="E259" s="69">
        <v>486</v>
      </c>
      <c r="F259" s="70">
        <v>5055</v>
      </c>
      <c r="G259" s="70">
        <f t="shared" si="14"/>
        <v>2456730</v>
      </c>
      <c r="H259" s="71">
        <v>486</v>
      </c>
      <c r="I259" s="96">
        <v>556.6</v>
      </c>
      <c r="J259" s="208">
        <f t="shared" si="12"/>
        <v>70.600000000000023</v>
      </c>
    </row>
    <row r="260" spans="1:10" s="37" customFormat="1" ht="12">
      <c r="A260" s="41" t="s">
        <v>678</v>
      </c>
      <c r="B260" s="41" t="str">
        <f t="shared" si="15"/>
        <v>P140</v>
      </c>
      <c r="C260" s="80" t="s">
        <v>744</v>
      </c>
      <c r="D260" s="81" t="s">
        <v>745</v>
      </c>
      <c r="E260" s="69"/>
      <c r="F260" s="70"/>
      <c r="G260" s="70"/>
      <c r="H260" s="71"/>
      <c r="I260" s="96" t="s">
        <v>1069</v>
      </c>
      <c r="J260" s="208"/>
    </row>
    <row r="261" spans="1:10" s="37" customFormat="1" ht="12">
      <c r="A261" s="41" t="s">
        <v>678</v>
      </c>
      <c r="B261" s="41" t="str">
        <f t="shared" si="15"/>
        <v>P140.1</v>
      </c>
      <c r="C261" s="80" t="s">
        <v>746</v>
      </c>
      <c r="D261" s="81" t="s">
        <v>747</v>
      </c>
      <c r="E261" s="69">
        <v>159</v>
      </c>
      <c r="F261" s="70">
        <v>645</v>
      </c>
      <c r="G261" s="70">
        <f t="shared" ref="G261:G292" si="16">+F261*E261</f>
        <v>102555</v>
      </c>
      <c r="H261" s="71">
        <v>159</v>
      </c>
      <c r="I261" s="96">
        <v>196.9</v>
      </c>
      <c r="J261" s="208">
        <f t="shared" si="12"/>
        <v>37.900000000000006</v>
      </c>
    </row>
    <row r="262" spans="1:10" s="37" customFormat="1" ht="12">
      <c r="A262" s="41" t="s">
        <v>678</v>
      </c>
      <c r="B262" s="41" t="str">
        <f t="shared" si="15"/>
        <v>P140.2</v>
      </c>
      <c r="C262" s="80" t="s">
        <v>748</v>
      </c>
      <c r="D262" s="81" t="s">
        <v>749</v>
      </c>
      <c r="E262" s="69">
        <v>191</v>
      </c>
      <c r="F262" s="70">
        <v>410</v>
      </c>
      <c r="G262" s="70">
        <f t="shared" si="16"/>
        <v>78310</v>
      </c>
      <c r="H262" s="71">
        <v>191</v>
      </c>
      <c r="I262" s="96">
        <v>232.1</v>
      </c>
      <c r="J262" s="208">
        <f t="shared" si="12"/>
        <v>41.099999999999994</v>
      </c>
    </row>
    <row r="263" spans="1:10" s="37" customFormat="1" ht="12">
      <c r="A263" s="41" t="s">
        <v>750</v>
      </c>
      <c r="B263" s="41" t="str">
        <f t="shared" si="15"/>
        <v>P141</v>
      </c>
      <c r="C263" s="67" t="s">
        <v>751</v>
      </c>
      <c r="D263" s="68" t="s">
        <v>752</v>
      </c>
      <c r="E263" s="69">
        <v>1060</v>
      </c>
      <c r="F263" s="70">
        <v>5745</v>
      </c>
      <c r="G263" s="70">
        <f t="shared" si="16"/>
        <v>6089700</v>
      </c>
      <c r="H263" s="71">
        <v>1060</v>
      </c>
      <c r="I263" s="96">
        <v>1188</v>
      </c>
      <c r="J263" s="208">
        <f t="shared" si="12"/>
        <v>128</v>
      </c>
    </row>
    <row r="264" spans="1:10" s="37" customFormat="1" ht="12">
      <c r="A264" s="41" t="s">
        <v>750</v>
      </c>
      <c r="B264" s="41" t="str">
        <f t="shared" si="15"/>
        <v>P142</v>
      </c>
      <c r="C264" s="67" t="s">
        <v>753</v>
      </c>
      <c r="D264" s="68" t="s">
        <v>754</v>
      </c>
      <c r="E264" s="69">
        <v>4000</v>
      </c>
      <c r="F264" s="70">
        <v>25</v>
      </c>
      <c r="G264" s="70">
        <f t="shared" si="16"/>
        <v>100000</v>
      </c>
      <c r="H264" s="71">
        <v>4000</v>
      </c>
      <c r="I264" s="96">
        <v>4422</v>
      </c>
      <c r="J264" s="208">
        <f t="shared" si="12"/>
        <v>422</v>
      </c>
    </row>
    <row r="265" spans="1:10" s="37" customFormat="1" ht="12">
      <c r="A265" s="41" t="s">
        <v>750</v>
      </c>
      <c r="B265" s="41" t="str">
        <f t="shared" si="15"/>
        <v>P143</v>
      </c>
      <c r="C265" s="67" t="s">
        <v>755</v>
      </c>
      <c r="D265" s="68" t="s">
        <v>756</v>
      </c>
      <c r="E265" s="69">
        <v>1160</v>
      </c>
      <c r="F265" s="70">
        <v>3230</v>
      </c>
      <c r="G265" s="70">
        <f t="shared" si="16"/>
        <v>3746800</v>
      </c>
      <c r="H265" s="71">
        <v>1160</v>
      </c>
      <c r="I265" s="96">
        <v>1298</v>
      </c>
      <c r="J265" s="208">
        <f t="shared" ref="J265:J328" si="17">I265-H265</f>
        <v>138</v>
      </c>
    </row>
    <row r="266" spans="1:10" s="37" customFormat="1" ht="12">
      <c r="A266" s="41" t="s">
        <v>750</v>
      </c>
      <c r="B266" s="41" t="str">
        <f t="shared" si="15"/>
        <v>P144</v>
      </c>
      <c r="C266" s="67" t="s">
        <v>757</v>
      </c>
      <c r="D266" s="68" t="s">
        <v>758</v>
      </c>
      <c r="E266" s="69">
        <v>1220</v>
      </c>
      <c r="F266" s="70">
        <v>508</v>
      </c>
      <c r="G266" s="70">
        <f t="shared" si="16"/>
        <v>619760</v>
      </c>
      <c r="H266" s="71">
        <v>1220</v>
      </c>
      <c r="I266" s="96">
        <v>1364</v>
      </c>
      <c r="J266" s="208">
        <f t="shared" si="17"/>
        <v>144</v>
      </c>
    </row>
    <row r="267" spans="1:10" s="37" customFormat="1" ht="12">
      <c r="A267" s="41" t="s">
        <v>750</v>
      </c>
      <c r="B267" s="41" t="str">
        <f t="shared" si="15"/>
        <v>P145</v>
      </c>
      <c r="C267" s="67" t="s">
        <v>759</v>
      </c>
      <c r="D267" s="68" t="s">
        <v>760</v>
      </c>
      <c r="E267" s="69">
        <v>792</v>
      </c>
      <c r="F267" s="70">
        <v>22792</v>
      </c>
      <c r="G267" s="70">
        <f t="shared" si="16"/>
        <v>18051264</v>
      </c>
      <c r="H267" s="71">
        <v>792</v>
      </c>
      <c r="I267" s="96">
        <v>893.2</v>
      </c>
      <c r="J267" s="208">
        <f t="shared" si="17"/>
        <v>101.20000000000005</v>
      </c>
    </row>
    <row r="268" spans="1:10" s="37" customFormat="1" ht="12">
      <c r="A268" s="41" t="s">
        <v>750</v>
      </c>
      <c r="B268" s="41" t="str">
        <f t="shared" si="15"/>
        <v>P146</v>
      </c>
      <c r="C268" s="67" t="s">
        <v>761</v>
      </c>
      <c r="D268" s="68" t="s">
        <v>762</v>
      </c>
      <c r="E268" s="69">
        <v>2680</v>
      </c>
      <c r="F268" s="70">
        <v>666</v>
      </c>
      <c r="G268" s="70">
        <f t="shared" si="16"/>
        <v>1784880</v>
      </c>
      <c r="H268" s="71">
        <v>2680</v>
      </c>
      <c r="I268" s="96">
        <v>2970</v>
      </c>
      <c r="J268" s="208">
        <f t="shared" si="17"/>
        <v>290</v>
      </c>
    </row>
    <row r="269" spans="1:10" s="37" customFormat="1" ht="12">
      <c r="A269" s="41" t="s">
        <v>750</v>
      </c>
      <c r="B269" s="41" t="str">
        <f t="shared" si="15"/>
        <v>P147</v>
      </c>
      <c r="C269" s="67" t="s">
        <v>763</v>
      </c>
      <c r="D269" s="68" t="s">
        <v>764</v>
      </c>
      <c r="E269" s="69">
        <v>636</v>
      </c>
      <c r="F269" s="70">
        <v>13332</v>
      </c>
      <c r="G269" s="70">
        <f t="shared" si="16"/>
        <v>8479152</v>
      </c>
      <c r="H269" s="71">
        <v>636</v>
      </c>
      <c r="I269" s="96">
        <v>721.6</v>
      </c>
      <c r="J269" s="208">
        <f t="shared" si="17"/>
        <v>85.600000000000023</v>
      </c>
    </row>
    <row r="270" spans="1:10" s="37" customFormat="1" ht="12">
      <c r="A270" s="41" t="s">
        <v>750</v>
      </c>
      <c r="B270" s="41" t="str">
        <f t="shared" si="15"/>
        <v>P148</v>
      </c>
      <c r="C270" s="67" t="s">
        <v>765</v>
      </c>
      <c r="D270" s="68" t="s">
        <v>766</v>
      </c>
      <c r="E270" s="69">
        <v>2720</v>
      </c>
      <c r="F270" s="70">
        <v>625</v>
      </c>
      <c r="G270" s="70">
        <f t="shared" si="16"/>
        <v>1700000</v>
      </c>
      <c r="H270" s="71">
        <v>2720</v>
      </c>
      <c r="I270" s="96">
        <v>3014</v>
      </c>
      <c r="J270" s="208">
        <f t="shared" si="17"/>
        <v>294</v>
      </c>
    </row>
    <row r="271" spans="1:10" s="37" customFormat="1" ht="12">
      <c r="A271" s="41" t="s">
        <v>750</v>
      </c>
      <c r="B271" s="41" t="str">
        <f t="shared" si="15"/>
        <v>P149</v>
      </c>
      <c r="C271" s="67" t="s">
        <v>767</v>
      </c>
      <c r="D271" s="68" t="s">
        <v>768</v>
      </c>
      <c r="E271" s="69">
        <v>1228</v>
      </c>
      <c r="F271" s="70">
        <v>1340</v>
      </c>
      <c r="G271" s="70">
        <f t="shared" si="16"/>
        <v>1645520</v>
      </c>
      <c r="H271" s="71">
        <v>1228</v>
      </c>
      <c r="I271" s="96">
        <v>1372.8</v>
      </c>
      <c r="J271" s="208">
        <f t="shared" si="17"/>
        <v>144.79999999999995</v>
      </c>
    </row>
    <row r="272" spans="1:10" s="37" customFormat="1" ht="12">
      <c r="A272" s="41" t="s">
        <v>750</v>
      </c>
      <c r="B272" s="41" t="str">
        <f t="shared" si="15"/>
        <v>P150</v>
      </c>
      <c r="C272" s="67" t="s">
        <v>769</v>
      </c>
      <c r="D272" s="68" t="s">
        <v>770</v>
      </c>
      <c r="E272" s="69">
        <v>695</v>
      </c>
      <c r="F272" s="70">
        <v>98</v>
      </c>
      <c r="G272" s="70">
        <f t="shared" si="16"/>
        <v>68110</v>
      </c>
      <c r="H272" s="71">
        <v>695</v>
      </c>
      <c r="I272" s="96">
        <v>786.5</v>
      </c>
      <c r="J272" s="208">
        <f t="shared" si="17"/>
        <v>91.5</v>
      </c>
    </row>
    <row r="273" spans="1:10" s="37" customFormat="1" ht="12">
      <c r="A273" s="41" t="s">
        <v>750</v>
      </c>
      <c r="B273" s="41" t="str">
        <f t="shared" si="15"/>
        <v>P151</v>
      </c>
      <c r="C273" s="67" t="s">
        <v>771</v>
      </c>
      <c r="D273" s="68" t="s">
        <v>772</v>
      </c>
      <c r="E273" s="69">
        <v>1156</v>
      </c>
      <c r="F273" s="70">
        <v>930</v>
      </c>
      <c r="G273" s="70">
        <f t="shared" si="16"/>
        <v>1075080</v>
      </c>
      <c r="H273" s="71">
        <v>1156</v>
      </c>
      <c r="I273" s="96">
        <v>1293.5999999999999</v>
      </c>
      <c r="J273" s="208">
        <f t="shared" si="17"/>
        <v>137.59999999999991</v>
      </c>
    </row>
    <row r="274" spans="1:10" s="37" customFormat="1" ht="12">
      <c r="A274" s="41" t="s">
        <v>750</v>
      </c>
      <c r="B274" s="41" t="str">
        <f t="shared" si="15"/>
        <v>P152</v>
      </c>
      <c r="C274" s="67" t="s">
        <v>773</v>
      </c>
      <c r="D274" s="68" t="s">
        <v>774</v>
      </c>
      <c r="E274" s="69">
        <v>544</v>
      </c>
      <c r="F274" s="70">
        <v>16350</v>
      </c>
      <c r="G274" s="70">
        <f t="shared" si="16"/>
        <v>8894400</v>
      </c>
      <c r="H274" s="71">
        <v>544</v>
      </c>
      <c r="I274" s="96">
        <v>620.4</v>
      </c>
      <c r="J274" s="208">
        <f t="shared" si="17"/>
        <v>76.399999999999977</v>
      </c>
    </row>
    <row r="275" spans="1:10" s="37" customFormat="1" ht="12">
      <c r="A275" s="41" t="s">
        <v>750</v>
      </c>
      <c r="B275" s="41" t="str">
        <f t="shared" si="15"/>
        <v>P153</v>
      </c>
      <c r="C275" s="67" t="s">
        <v>775</v>
      </c>
      <c r="D275" s="68" t="s">
        <v>776</v>
      </c>
      <c r="E275" s="69">
        <v>1090</v>
      </c>
      <c r="F275" s="70">
        <v>495</v>
      </c>
      <c r="G275" s="70">
        <f t="shared" si="16"/>
        <v>539550</v>
      </c>
      <c r="H275" s="71">
        <v>1090</v>
      </c>
      <c r="I275" s="96">
        <v>1221</v>
      </c>
      <c r="J275" s="208">
        <f t="shared" si="17"/>
        <v>131</v>
      </c>
    </row>
    <row r="276" spans="1:10" s="37" customFormat="1" ht="12">
      <c r="A276" s="41" t="s">
        <v>750</v>
      </c>
      <c r="B276" s="41" t="str">
        <f t="shared" si="15"/>
        <v>P154</v>
      </c>
      <c r="C276" s="67" t="s">
        <v>777</v>
      </c>
      <c r="D276" s="68" t="s">
        <v>778</v>
      </c>
      <c r="E276" s="69">
        <v>2516</v>
      </c>
      <c r="F276" s="70">
        <v>4842</v>
      </c>
      <c r="G276" s="70">
        <f t="shared" si="16"/>
        <v>12182472</v>
      </c>
      <c r="H276" s="71">
        <v>2516</v>
      </c>
      <c r="I276" s="96">
        <v>2789.6</v>
      </c>
      <c r="J276" s="208">
        <f t="shared" si="17"/>
        <v>273.59999999999991</v>
      </c>
    </row>
    <row r="277" spans="1:10" s="37" customFormat="1" ht="12">
      <c r="A277" s="41" t="s">
        <v>750</v>
      </c>
      <c r="B277" s="41" t="str">
        <f t="shared" si="15"/>
        <v>P155</v>
      </c>
      <c r="C277" s="67" t="s">
        <v>779</v>
      </c>
      <c r="D277" s="68" t="s">
        <v>780</v>
      </c>
      <c r="E277" s="69">
        <v>1040</v>
      </c>
      <c r="F277" s="70">
        <v>2666</v>
      </c>
      <c r="G277" s="70">
        <f t="shared" si="16"/>
        <v>2772640</v>
      </c>
      <c r="H277" s="71">
        <v>1040</v>
      </c>
      <c r="I277" s="96">
        <v>1166</v>
      </c>
      <c r="J277" s="208">
        <f t="shared" si="17"/>
        <v>126</v>
      </c>
    </row>
    <row r="278" spans="1:10" s="37" customFormat="1" ht="12">
      <c r="A278" s="41" t="s">
        <v>750</v>
      </c>
      <c r="B278" s="41" t="str">
        <f t="shared" si="15"/>
        <v>P156</v>
      </c>
      <c r="C278" s="67" t="s">
        <v>781</v>
      </c>
      <c r="D278" s="68" t="s">
        <v>782</v>
      </c>
      <c r="E278" s="69">
        <v>3380</v>
      </c>
      <c r="F278" s="70">
        <v>198</v>
      </c>
      <c r="G278" s="70">
        <f t="shared" si="16"/>
        <v>669240</v>
      </c>
      <c r="H278" s="71">
        <v>3380</v>
      </c>
      <c r="I278" s="96">
        <v>3740</v>
      </c>
      <c r="J278" s="208">
        <f t="shared" si="17"/>
        <v>360</v>
      </c>
    </row>
    <row r="279" spans="1:10" s="37" customFormat="1" ht="12">
      <c r="A279" s="41" t="s">
        <v>750</v>
      </c>
      <c r="B279" s="41" t="str">
        <f t="shared" si="15"/>
        <v>P157</v>
      </c>
      <c r="C279" s="67" t="s">
        <v>783</v>
      </c>
      <c r="D279" s="68" t="s">
        <v>784</v>
      </c>
      <c r="E279" s="69">
        <v>2800</v>
      </c>
      <c r="F279" s="70">
        <v>644</v>
      </c>
      <c r="G279" s="70">
        <f t="shared" si="16"/>
        <v>1803200</v>
      </c>
      <c r="H279" s="71">
        <v>2800</v>
      </c>
      <c r="I279" s="96">
        <v>3102</v>
      </c>
      <c r="J279" s="208">
        <f t="shared" si="17"/>
        <v>302</v>
      </c>
    </row>
    <row r="280" spans="1:10" s="37" customFormat="1" ht="12">
      <c r="A280" s="41" t="s">
        <v>785</v>
      </c>
      <c r="B280" s="41" t="str">
        <f t="shared" si="15"/>
        <v>P158</v>
      </c>
      <c r="C280" s="67" t="s">
        <v>786</v>
      </c>
      <c r="D280" s="68" t="s">
        <v>787</v>
      </c>
      <c r="E280" s="69">
        <v>562</v>
      </c>
      <c r="F280" s="70">
        <v>29525</v>
      </c>
      <c r="G280" s="70">
        <f t="shared" si="16"/>
        <v>16593050</v>
      </c>
      <c r="H280" s="71">
        <v>562</v>
      </c>
      <c r="I280" s="96">
        <v>640.20000000000005</v>
      </c>
      <c r="J280" s="208">
        <f t="shared" si="17"/>
        <v>78.200000000000045</v>
      </c>
    </row>
    <row r="281" spans="1:10" s="37" customFormat="1" ht="12">
      <c r="A281" s="41" t="s">
        <v>788</v>
      </c>
      <c r="B281" s="41" t="str">
        <f t="shared" si="15"/>
        <v>P159</v>
      </c>
      <c r="C281" s="67" t="s">
        <v>789</v>
      </c>
      <c r="D281" s="68" t="s">
        <v>790</v>
      </c>
      <c r="E281" s="69">
        <v>1200</v>
      </c>
      <c r="F281" s="70">
        <v>2294</v>
      </c>
      <c r="G281" s="70">
        <f t="shared" si="16"/>
        <v>2752800</v>
      </c>
      <c r="H281" s="71">
        <v>1200</v>
      </c>
      <c r="I281" s="96">
        <v>1342</v>
      </c>
      <c r="J281" s="208">
        <f t="shared" si="17"/>
        <v>142</v>
      </c>
    </row>
    <row r="282" spans="1:10" s="37" customFormat="1" ht="12">
      <c r="A282" s="41" t="s">
        <v>224</v>
      </c>
      <c r="B282" s="41" t="str">
        <f t="shared" si="15"/>
        <v>P160</v>
      </c>
      <c r="C282" s="67" t="s">
        <v>791</v>
      </c>
      <c r="D282" s="68" t="s">
        <v>792</v>
      </c>
      <c r="E282" s="69">
        <v>1100</v>
      </c>
      <c r="F282" s="70">
        <v>6415</v>
      </c>
      <c r="G282" s="70">
        <f t="shared" si="16"/>
        <v>7056500</v>
      </c>
      <c r="H282" s="71">
        <v>1100</v>
      </c>
      <c r="I282" s="96">
        <v>1232</v>
      </c>
      <c r="J282" s="208">
        <f t="shared" si="17"/>
        <v>132</v>
      </c>
    </row>
    <row r="283" spans="1:10" s="37" customFormat="1" ht="12">
      <c r="A283" s="41" t="s">
        <v>224</v>
      </c>
      <c r="B283" s="41" t="str">
        <f t="shared" si="15"/>
        <v>P161</v>
      </c>
      <c r="C283" s="67" t="s">
        <v>793</v>
      </c>
      <c r="D283" s="68" t="s">
        <v>794</v>
      </c>
      <c r="E283" s="69">
        <v>1382</v>
      </c>
      <c r="F283" s="70">
        <v>1001</v>
      </c>
      <c r="G283" s="70">
        <f t="shared" si="16"/>
        <v>1383382</v>
      </c>
      <c r="H283" s="71">
        <v>1382</v>
      </c>
      <c r="I283" s="96">
        <v>1542.2</v>
      </c>
      <c r="J283" s="208">
        <f t="shared" si="17"/>
        <v>160.20000000000005</v>
      </c>
    </row>
    <row r="284" spans="1:10" s="37" customFormat="1" ht="12">
      <c r="A284" s="41" t="s">
        <v>224</v>
      </c>
      <c r="B284" s="41" t="str">
        <f t="shared" si="15"/>
        <v>P162</v>
      </c>
      <c r="C284" s="67" t="s">
        <v>795</v>
      </c>
      <c r="D284" s="68" t="s">
        <v>796</v>
      </c>
      <c r="E284" s="69">
        <v>830</v>
      </c>
      <c r="F284" s="70">
        <v>7257</v>
      </c>
      <c r="G284" s="70">
        <f t="shared" si="16"/>
        <v>6023310</v>
      </c>
      <c r="H284" s="71">
        <v>830</v>
      </c>
      <c r="I284" s="96">
        <v>935</v>
      </c>
      <c r="J284" s="208">
        <f t="shared" si="17"/>
        <v>105</v>
      </c>
    </row>
    <row r="285" spans="1:10" s="37" customFormat="1" ht="12">
      <c r="A285" s="41" t="s">
        <v>224</v>
      </c>
      <c r="B285" s="41" t="str">
        <f t="shared" si="15"/>
        <v>P163</v>
      </c>
      <c r="C285" s="67" t="s">
        <v>797</v>
      </c>
      <c r="D285" s="68" t="s">
        <v>798</v>
      </c>
      <c r="E285" s="69">
        <v>354</v>
      </c>
      <c r="F285" s="70">
        <v>25160</v>
      </c>
      <c r="G285" s="70">
        <f t="shared" si="16"/>
        <v>8906640</v>
      </c>
      <c r="H285" s="71">
        <v>354</v>
      </c>
      <c r="I285" s="96">
        <v>411.4</v>
      </c>
      <c r="J285" s="208">
        <f t="shared" si="17"/>
        <v>57.399999999999977</v>
      </c>
    </row>
    <row r="286" spans="1:10" s="37" customFormat="1" ht="12">
      <c r="A286" s="41" t="s">
        <v>224</v>
      </c>
      <c r="B286" s="41" t="str">
        <f t="shared" si="15"/>
        <v>P164</v>
      </c>
      <c r="C286" s="67" t="s">
        <v>799</v>
      </c>
      <c r="D286" s="68" t="s">
        <v>800</v>
      </c>
      <c r="E286" s="69">
        <v>862</v>
      </c>
      <c r="F286" s="70">
        <v>1546</v>
      </c>
      <c r="G286" s="70">
        <f t="shared" si="16"/>
        <v>1332652</v>
      </c>
      <c r="H286" s="71">
        <v>862</v>
      </c>
      <c r="I286" s="96">
        <v>970.2</v>
      </c>
      <c r="J286" s="208">
        <f t="shared" si="17"/>
        <v>108.20000000000005</v>
      </c>
    </row>
    <row r="287" spans="1:10" s="37" customFormat="1" ht="12">
      <c r="A287" s="41" t="s">
        <v>224</v>
      </c>
      <c r="B287" s="41" t="str">
        <f t="shared" si="15"/>
        <v>P165</v>
      </c>
      <c r="C287" s="67" t="s">
        <v>801</v>
      </c>
      <c r="D287" s="68" t="s">
        <v>802</v>
      </c>
      <c r="E287" s="69">
        <v>494</v>
      </c>
      <c r="F287" s="70">
        <v>12012</v>
      </c>
      <c r="G287" s="70">
        <f t="shared" si="16"/>
        <v>5933928</v>
      </c>
      <c r="H287" s="71">
        <v>494</v>
      </c>
      <c r="I287" s="96">
        <v>565.4</v>
      </c>
      <c r="J287" s="208">
        <f t="shared" si="17"/>
        <v>71.399999999999977</v>
      </c>
    </row>
    <row r="288" spans="1:10" s="37" customFormat="1" ht="12">
      <c r="A288" s="41" t="s">
        <v>224</v>
      </c>
      <c r="B288" s="41" t="str">
        <f t="shared" si="15"/>
        <v>P166</v>
      </c>
      <c r="C288" s="67" t="s">
        <v>803</v>
      </c>
      <c r="D288" s="68" t="s">
        <v>804</v>
      </c>
      <c r="E288" s="69">
        <v>800</v>
      </c>
      <c r="F288" s="70">
        <v>111</v>
      </c>
      <c r="G288" s="70">
        <f t="shared" si="16"/>
        <v>88800</v>
      </c>
      <c r="H288" s="71">
        <v>800</v>
      </c>
      <c r="I288" s="96">
        <v>902</v>
      </c>
      <c r="J288" s="208">
        <f t="shared" si="17"/>
        <v>102</v>
      </c>
    </row>
    <row r="289" spans="1:10" s="37" customFormat="1" ht="12">
      <c r="A289" s="41" t="s">
        <v>224</v>
      </c>
      <c r="B289" s="41" t="str">
        <f t="shared" si="15"/>
        <v>P167</v>
      </c>
      <c r="C289" s="67" t="s">
        <v>805</v>
      </c>
      <c r="D289" s="68" t="s">
        <v>806</v>
      </c>
      <c r="E289" s="69">
        <v>2440</v>
      </c>
      <c r="F289" s="70">
        <v>958</v>
      </c>
      <c r="G289" s="70">
        <f t="shared" si="16"/>
        <v>2337520</v>
      </c>
      <c r="H289" s="71">
        <v>2440</v>
      </c>
      <c r="I289" s="96">
        <v>2706</v>
      </c>
      <c r="J289" s="208">
        <f t="shared" si="17"/>
        <v>266</v>
      </c>
    </row>
    <row r="290" spans="1:10" s="37" customFormat="1" ht="12">
      <c r="A290" s="41" t="s">
        <v>224</v>
      </c>
      <c r="B290" s="41" t="str">
        <f t="shared" si="15"/>
        <v>P168</v>
      </c>
      <c r="C290" s="67" t="s">
        <v>807</v>
      </c>
      <c r="D290" s="68" t="s">
        <v>808</v>
      </c>
      <c r="E290" s="69">
        <v>8000</v>
      </c>
      <c r="F290" s="70">
        <v>403</v>
      </c>
      <c r="G290" s="70">
        <f t="shared" si="16"/>
        <v>3224000</v>
      </c>
      <c r="H290" s="71">
        <v>8000</v>
      </c>
      <c r="I290" s="96">
        <v>8020</v>
      </c>
      <c r="J290" s="208">
        <f t="shared" si="17"/>
        <v>20</v>
      </c>
    </row>
    <row r="291" spans="1:10" s="37" customFormat="1" ht="12">
      <c r="A291" s="41" t="s">
        <v>224</v>
      </c>
      <c r="B291" s="41" t="str">
        <f t="shared" si="15"/>
        <v>P169</v>
      </c>
      <c r="C291" s="67" t="s">
        <v>809</v>
      </c>
      <c r="D291" s="68" t="s">
        <v>810</v>
      </c>
      <c r="E291" s="69">
        <v>1888</v>
      </c>
      <c r="F291" s="70">
        <v>158</v>
      </c>
      <c r="G291" s="70">
        <f t="shared" si="16"/>
        <v>298304</v>
      </c>
      <c r="H291" s="71">
        <v>1888</v>
      </c>
      <c r="I291" s="96">
        <v>2098.8000000000002</v>
      </c>
      <c r="J291" s="208">
        <f t="shared" si="17"/>
        <v>210.80000000000018</v>
      </c>
    </row>
    <row r="292" spans="1:10" s="37" customFormat="1" ht="12">
      <c r="A292" s="41" t="s">
        <v>224</v>
      </c>
      <c r="B292" s="41" t="str">
        <f t="shared" si="15"/>
        <v>P170</v>
      </c>
      <c r="C292" s="67" t="s">
        <v>811</v>
      </c>
      <c r="D292" s="68" t="s">
        <v>812</v>
      </c>
      <c r="E292" s="69">
        <v>8558</v>
      </c>
      <c r="F292" s="70">
        <v>14</v>
      </c>
      <c r="G292" s="70">
        <f t="shared" si="16"/>
        <v>119812</v>
      </c>
      <c r="H292" s="71">
        <v>8558</v>
      </c>
      <c r="I292" s="96">
        <v>9435.7999999999993</v>
      </c>
      <c r="J292" s="208">
        <f t="shared" si="17"/>
        <v>877.79999999999927</v>
      </c>
    </row>
    <row r="293" spans="1:10" s="37" customFormat="1" ht="12">
      <c r="A293" s="41" t="s">
        <v>785</v>
      </c>
      <c r="B293" s="41" t="str">
        <f t="shared" si="15"/>
        <v>P171</v>
      </c>
      <c r="C293" s="67" t="s">
        <v>813</v>
      </c>
      <c r="D293" s="68" t="s">
        <v>814</v>
      </c>
      <c r="E293" s="69">
        <v>3220</v>
      </c>
      <c r="F293" s="70">
        <v>3008</v>
      </c>
      <c r="G293" s="70">
        <f t="shared" ref="G293:G312" si="18">+F293*E293</f>
        <v>9685760</v>
      </c>
      <c r="H293" s="71">
        <v>3220</v>
      </c>
      <c r="I293" s="96">
        <v>3564</v>
      </c>
      <c r="J293" s="208">
        <f t="shared" si="17"/>
        <v>344</v>
      </c>
    </row>
    <row r="294" spans="1:10" s="37" customFormat="1" ht="12">
      <c r="A294" s="41" t="s">
        <v>785</v>
      </c>
      <c r="B294" s="41" t="str">
        <f t="shared" si="15"/>
        <v>P172</v>
      </c>
      <c r="C294" s="67" t="s">
        <v>815</v>
      </c>
      <c r="D294" s="68" t="s">
        <v>816</v>
      </c>
      <c r="E294" s="69">
        <v>5057</v>
      </c>
      <c r="F294" s="70">
        <v>22</v>
      </c>
      <c r="G294" s="70">
        <f t="shared" si="18"/>
        <v>111254</v>
      </c>
      <c r="H294" s="71">
        <v>5057</v>
      </c>
      <c r="I294" s="96">
        <v>5584.7</v>
      </c>
      <c r="J294" s="208">
        <f t="shared" si="17"/>
        <v>527.69999999999982</v>
      </c>
    </row>
    <row r="295" spans="1:10" s="37" customFormat="1" ht="12">
      <c r="A295" s="41" t="s">
        <v>785</v>
      </c>
      <c r="B295" s="41" t="str">
        <f t="shared" si="15"/>
        <v>P173</v>
      </c>
      <c r="C295" s="67" t="s">
        <v>817</v>
      </c>
      <c r="D295" s="68" t="s">
        <v>818</v>
      </c>
      <c r="E295" s="69">
        <v>2062</v>
      </c>
      <c r="F295" s="70">
        <v>268</v>
      </c>
      <c r="G295" s="70">
        <f t="shared" si="18"/>
        <v>552616</v>
      </c>
      <c r="H295" s="71">
        <v>2062</v>
      </c>
      <c r="I295" s="96">
        <v>2290.1999999999998</v>
      </c>
      <c r="J295" s="208">
        <f t="shared" si="17"/>
        <v>228.19999999999982</v>
      </c>
    </row>
    <row r="296" spans="1:10" s="37" customFormat="1" ht="12">
      <c r="A296" s="41" t="s">
        <v>785</v>
      </c>
      <c r="B296" s="41" t="str">
        <f t="shared" si="15"/>
        <v>P174</v>
      </c>
      <c r="C296" s="67" t="s">
        <v>819</v>
      </c>
      <c r="D296" s="68" t="s">
        <v>820</v>
      </c>
      <c r="E296" s="69">
        <v>2990</v>
      </c>
      <c r="F296" s="70">
        <v>69</v>
      </c>
      <c r="G296" s="70">
        <f t="shared" si="18"/>
        <v>206310</v>
      </c>
      <c r="H296" s="71">
        <v>2990</v>
      </c>
      <c r="I296" s="96">
        <v>3311</v>
      </c>
      <c r="J296" s="208">
        <f t="shared" si="17"/>
        <v>321</v>
      </c>
    </row>
    <row r="297" spans="1:10" s="37" customFormat="1" ht="12">
      <c r="A297" s="41" t="s">
        <v>785</v>
      </c>
      <c r="B297" s="41" t="str">
        <f t="shared" si="15"/>
        <v>P175</v>
      </c>
      <c r="C297" s="67" t="s">
        <v>821</v>
      </c>
      <c r="D297" s="68" t="s">
        <v>822</v>
      </c>
      <c r="E297" s="69">
        <v>2936</v>
      </c>
      <c r="F297" s="70">
        <v>12621</v>
      </c>
      <c r="G297" s="70">
        <f t="shared" si="18"/>
        <v>37055256</v>
      </c>
      <c r="H297" s="71">
        <v>2936</v>
      </c>
      <c r="I297" s="96">
        <v>3251.6</v>
      </c>
      <c r="J297" s="208">
        <f t="shared" si="17"/>
        <v>315.59999999999991</v>
      </c>
    </row>
    <row r="298" spans="1:10" s="37" customFormat="1" ht="12">
      <c r="A298" s="41" t="s">
        <v>785</v>
      </c>
      <c r="B298" s="41" t="str">
        <f t="shared" si="15"/>
        <v>P176</v>
      </c>
      <c r="C298" s="67" t="s">
        <v>823</v>
      </c>
      <c r="D298" s="68" t="s">
        <v>824</v>
      </c>
      <c r="E298" s="69">
        <v>4110</v>
      </c>
      <c r="F298" s="70">
        <v>189</v>
      </c>
      <c r="G298" s="70">
        <f t="shared" si="18"/>
        <v>776790</v>
      </c>
      <c r="H298" s="71">
        <v>4110</v>
      </c>
      <c r="I298" s="96">
        <v>4543</v>
      </c>
      <c r="J298" s="208">
        <f t="shared" si="17"/>
        <v>433</v>
      </c>
    </row>
    <row r="299" spans="1:10" s="37" customFormat="1" ht="12">
      <c r="A299" s="41" t="s">
        <v>785</v>
      </c>
      <c r="B299" s="41" t="str">
        <f t="shared" si="15"/>
        <v>P177</v>
      </c>
      <c r="C299" s="67" t="s">
        <v>825</v>
      </c>
      <c r="D299" s="68" t="s">
        <v>826</v>
      </c>
      <c r="E299" s="69">
        <v>1199</v>
      </c>
      <c r="F299" s="70">
        <v>3401</v>
      </c>
      <c r="G299" s="70">
        <f t="shared" si="18"/>
        <v>4077799</v>
      </c>
      <c r="H299" s="71">
        <v>1199</v>
      </c>
      <c r="I299" s="96">
        <v>1340.9</v>
      </c>
      <c r="J299" s="208">
        <f t="shared" si="17"/>
        <v>141.90000000000009</v>
      </c>
    </row>
    <row r="300" spans="1:10" s="37" customFormat="1" ht="12">
      <c r="A300" s="41" t="s">
        <v>785</v>
      </c>
      <c r="B300" s="41" t="str">
        <f t="shared" si="15"/>
        <v>P178</v>
      </c>
      <c r="C300" s="67" t="s">
        <v>827</v>
      </c>
      <c r="D300" s="68" t="s">
        <v>828</v>
      </c>
      <c r="E300" s="69">
        <v>1890</v>
      </c>
      <c r="F300" s="70">
        <v>53</v>
      </c>
      <c r="G300" s="70">
        <f t="shared" si="18"/>
        <v>100170</v>
      </c>
      <c r="H300" s="71">
        <v>1890</v>
      </c>
      <c r="I300" s="96">
        <v>2101</v>
      </c>
      <c r="J300" s="208">
        <f t="shared" si="17"/>
        <v>211</v>
      </c>
    </row>
    <row r="301" spans="1:10" s="37" customFormat="1" ht="12">
      <c r="A301" s="41" t="s">
        <v>785</v>
      </c>
      <c r="B301" s="41" t="str">
        <f t="shared" si="15"/>
        <v>P179</v>
      </c>
      <c r="C301" s="67" t="s">
        <v>829</v>
      </c>
      <c r="D301" s="68" t="s">
        <v>830</v>
      </c>
      <c r="E301" s="69">
        <v>728</v>
      </c>
      <c r="F301" s="70">
        <v>3494</v>
      </c>
      <c r="G301" s="70">
        <f t="shared" si="18"/>
        <v>2543632</v>
      </c>
      <c r="H301" s="71">
        <v>728</v>
      </c>
      <c r="I301" s="96">
        <v>822.8</v>
      </c>
      <c r="J301" s="208">
        <f t="shared" si="17"/>
        <v>94.799999999999955</v>
      </c>
    </row>
    <row r="302" spans="1:10" s="37" customFormat="1" ht="12">
      <c r="A302" s="41" t="s">
        <v>785</v>
      </c>
      <c r="B302" s="41" t="str">
        <f t="shared" si="15"/>
        <v>P180</v>
      </c>
      <c r="C302" s="67" t="s">
        <v>831</v>
      </c>
      <c r="D302" s="68" t="s">
        <v>832</v>
      </c>
      <c r="E302" s="69">
        <v>710</v>
      </c>
      <c r="F302" s="70">
        <v>210</v>
      </c>
      <c r="G302" s="70">
        <f t="shared" si="18"/>
        <v>149100</v>
      </c>
      <c r="H302" s="71">
        <v>710</v>
      </c>
      <c r="I302" s="96">
        <v>803</v>
      </c>
      <c r="J302" s="208">
        <f t="shared" si="17"/>
        <v>93</v>
      </c>
    </row>
    <row r="303" spans="1:10" s="37" customFormat="1" ht="12">
      <c r="A303" s="41" t="s">
        <v>785</v>
      </c>
      <c r="B303" s="41" t="str">
        <f t="shared" si="15"/>
        <v>P181</v>
      </c>
      <c r="C303" s="67" t="s">
        <v>833</v>
      </c>
      <c r="D303" s="68" t="s">
        <v>834</v>
      </c>
      <c r="E303" s="69">
        <v>530</v>
      </c>
      <c r="F303" s="70">
        <v>13809</v>
      </c>
      <c r="G303" s="70">
        <f t="shared" si="18"/>
        <v>7318770</v>
      </c>
      <c r="H303" s="71">
        <v>530</v>
      </c>
      <c r="I303" s="96">
        <v>605</v>
      </c>
      <c r="J303" s="208">
        <f t="shared" si="17"/>
        <v>75</v>
      </c>
    </row>
    <row r="304" spans="1:10" s="37" customFormat="1" ht="12">
      <c r="A304" s="41" t="s">
        <v>785</v>
      </c>
      <c r="B304" s="41" t="str">
        <f t="shared" si="15"/>
        <v>P182</v>
      </c>
      <c r="C304" s="67" t="s">
        <v>835</v>
      </c>
      <c r="D304" s="68" t="s">
        <v>836</v>
      </c>
      <c r="E304" s="69">
        <v>710</v>
      </c>
      <c r="F304" s="70">
        <v>13857</v>
      </c>
      <c r="G304" s="70">
        <f t="shared" si="18"/>
        <v>9838470</v>
      </c>
      <c r="H304" s="71">
        <v>710</v>
      </c>
      <c r="I304" s="96">
        <v>803</v>
      </c>
      <c r="J304" s="208">
        <f t="shared" si="17"/>
        <v>93</v>
      </c>
    </row>
    <row r="305" spans="1:10" s="37" customFormat="1" ht="12">
      <c r="A305" s="41" t="s">
        <v>785</v>
      </c>
      <c r="B305" s="41" t="str">
        <f t="shared" si="15"/>
        <v>P183</v>
      </c>
      <c r="C305" s="67" t="s">
        <v>837</v>
      </c>
      <c r="D305" s="68" t="s">
        <v>838</v>
      </c>
      <c r="E305" s="69">
        <v>790</v>
      </c>
      <c r="F305" s="70">
        <v>3332</v>
      </c>
      <c r="G305" s="70">
        <f t="shared" si="18"/>
        <v>2632280</v>
      </c>
      <c r="H305" s="71">
        <v>790</v>
      </c>
      <c r="I305" s="96">
        <v>891</v>
      </c>
      <c r="J305" s="208">
        <f t="shared" si="17"/>
        <v>101</v>
      </c>
    </row>
    <row r="306" spans="1:10" s="37" customFormat="1" ht="12">
      <c r="A306" s="41" t="s">
        <v>785</v>
      </c>
      <c r="B306" s="41" t="str">
        <f t="shared" si="15"/>
        <v>P184</v>
      </c>
      <c r="C306" s="67" t="s">
        <v>839</v>
      </c>
      <c r="D306" s="68" t="s">
        <v>840</v>
      </c>
      <c r="E306" s="69">
        <v>1240</v>
      </c>
      <c r="F306" s="70">
        <v>707</v>
      </c>
      <c r="G306" s="70">
        <f t="shared" si="18"/>
        <v>876680</v>
      </c>
      <c r="H306" s="71">
        <v>1240</v>
      </c>
      <c r="I306" s="96">
        <v>1386</v>
      </c>
      <c r="J306" s="208">
        <f t="shared" si="17"/>
        <v>146</v>
      </c>
    </row>
    <row r="307" spans="1:10" s="37" customFormat="1" ht="12">
      <c r="A307" s="41" t="s">
        <v>785</v>
      </c>
      <c r="B307" s="41" t="str">
        <f t="shared" si="15"/>
        <v>P185</v>
      </c>
      <c r="C307" s="67" t="s">
        <v>841</v>
      </c>
      <c r="D307" s="68" t="s">
        <v>842</v>
      </c>
      <c r="E307" s="69">
        <v>1010</v>
      </c>
      <c r="F307" s="70">
        <v>4790</v>
      </c>
      <c r="G307" s="70">
        <f t="shared" si="18"/>
        <v>4837900</v>
      </c>
      <c r="H307" s="71">
        <v>1010</v>
      </c>
      <c r="I307" s="96">
        <v>1133</v>
      </c>
      <c r="J307" s="208">
        <f t="shared" si="17"/>
        <v>123</v>
      </c>
    </row>
    <row r="308" spans="1:10" s="37" customFormat="1" ht="12">
      <c r="A308" s="41" t="s">
        <v>785</v>
      </c>
      <c r="B308" s="41" t="str">
        <f t="shared" si="15"/>
        <v>P186</v>
      </c>
      <c r="C308" s="67" t="s">
        <v>843</v>
      </c>
      <c r="D308" s="68" t="s">
        <v>844</v>
      </c>
      <c r="E308" s="69">
        <v>2480</v>
      </c>
      <c r="F308" s="70">
        <v>1435</v>
      </c>
      <c r="G308" s="70">
        <f t="shared" si="18"/>
        <v>3558800</v>
      </c>
      <c r="H308" s="71">
        <v>2480</v>
      </c>
      <c r="I308" s="96">
        <v>2750</v>
      </c>
      <c r="J308" s="208">
        <f t="shared" si="17"/>
        <v>270</v>
      </c>
    </row>
    <row r="309" spans="1:10" s="37" customFormat="1" ht="12">
      <c r="A309" s="41" t="s">
        <v>785</v>
      </c>
      <c r="B309" s="41" t="str">
        <f t="shared" si="15"/>
        <v>P187</v>
      </c>
      <c r="C309" s="67" t="s">
        <v>845</v>
      </c>
      <c r="D309" s="68" t="s">
        <v>846</v>
      </c>
      <c r="E309" s="69">
        <v>3560</v>
      </c>
      <c r="F309" s="70">
        <v>2238</v>
      </c>
      <c r="G309" s="70">
        <f t="shared" si="18"/>
        <v>7967280</v>
      </c>
      <c r="H309" s="71">
        <v>3560</v>
      </c>
      <c r="I309" s="96">
        <v>3938</v>
      </c>
      <c r="J309" s="208">
        <f t="shared" si="17"/>
        <v>378</v>
      </c>
    </row>
    <row r="310" spans="1:10" s="37" customFormat="1" ht="12">
      <c r="A310" s="41" t="s">
        <v>785</v>
      </c>
      <c r="B310" s="41" t="str">
        <f t="shared" si="15"/>
        <v>P188</v>
      </c>
      <c r="C310" s="67" t="s">
        <v>847</v>
      </c>
      <c r="D310" s="68" t="s">
        <v>848</v>
      </c>
      <c r="E310" s="69">
        <v>1659</v>
      </c>
      <c r="F310" s="70">
        <v>109</v>
      </c>
      <c r="G310" s="70">
        <f t="shared" si="18"/>
        <v>180831</v>
      </c>
      <c r="H310" s="71">
        <v>1659</v>
      </c>
      <c r="I310" s="96">
        <v>1846.9</v>
      </c>
      <c r="J310" s="208">
        <f t="shared" si="17"/>
        <v>187.90000000000009</v>
      </c>
    </row>
    <row r="311" spans="1:10" s="37" customFormat="1" ht="12">
      <c r="A311" s="41" t="s">
        <v>785</v>
      </c>
      <c r="B311" s="41" t="str">
        <f t="shared" si="15"/>
        <v>P189</v>
      </c>
      <c r="C311" s="67" t="s">
        <v>849</v>
      </c>
      <c r="D311" s="68" t="s">
        <v>850</v>
      </c>
      <c r="E311" s="69">
        <v>4950</v>
      </c>
      <c r="F311" s="70">
        <v>884</v>
      </c>
      <c r="G311" s="70">
        <f t="shared" si="18"/>
        <v>4375800</v>
      </c>
      <c r="H311" s="71">
        <v>4950</v>
      </c>
      <c r="I311" s="96">
        <v>5467</v>
      </c>
      <c r="J311" s="208">
        <f t="shared" si="17"/>
        <v>517</v>
      </c>
    </row>
    <row r="312" spans="1:10" s="37" customFormat="1" ht="12">
      <c r="A312" s="41" t="s">
        <v>785</v>
      </c>
      <c r="B312" s="41" t="str">
        <f t="shared" si="15"/>
        <v>P190</v>
      </c>
      <c r="C312" s="67" t="s">
        <v>851</v>
      </c>
      <c r="D312" s="68" t="s">
        <v>852</v>
      </c>
      <c r="E312" s="69">
        <v>1820</v>
      </c>
      <c r="F312" s="70">
        <v>43</v>
      </c>
      <c r="G312" s="70">
        <f t="shared" si="18"/>
        <v>78260</v>
      </c>
      <c r="H312" s="71">
        <v>1820</v>
      </c>
      <c r="I312" s="96">
        <v>2024</v>
      </c>
      <c r="J312" s="208">
        <f t="shared" si="17"/>
        <v>204</v>
      </c>
    </row>
    <row r="313" spans="1:10" s="37" customFormat="1" ht="12">
      <c r="A313" s="41" t="s">
        <v>785</v>
      </c>
      <c r="B313" s="41" t="str">
        <f t="shared" si="15"/>
        <v>P191</v>
      </c>
      <c r="C313" s="67" t="s">
        <v>853</v>
      </c>
      <c r="D313" s="68" t="s">
        <v>854</v>
      </c>
      <c r="E313" s="69"/>
      <c r="F313" s="70"/>
      <c r="G313" s="70"/>
      <c r="H313" s="71"/>
      <c r="I313" s="96" t="s">
        <v>1069</v>
      </c>
      <c r="J313" s="208"/>
    </row>
    <row r="314" spans="1:10" s="37" customFormat="1" ht="12">
      <c r="A314" s="41" t="s">
        <v>785</v>
      </c>
      <c r="B314" s="41" t="str">
        <f t="shared" si="15"/>
        <v>P191.1</v>
      </c>
      <c r="C314" s="67" t="s">
        <v>855</v>
      </c>
      <c r="D314" s="68" t="s">
        <v>856</v>
      </c>
      <c r="E314" s="69">
        <v>1180</v>
      </c>
      <c r="F314" s="70">
        <v>174</v>
      </c>
      <c r="G314" s="70">
        <f t="shared" ref="G314:G322" si="19">+F314*E314</f>
        <v>205320</v>
      </c>
      <c r="H314" s="71">
        <v>1180</v>
      </c>
      <c r="I314" s="96">
        <v>1320</v>
      </c>
      <c r="J314" s="208">
        <f t="shared" si="17"/>
        <v>140</v>
      </c>
    </row>
    <row r="315" spans="1:10" s="37" customFormat="1" ht="12">
      <c r="A315" s="41" t="s">
        <v>785</v>
      </c>
      <c r="B315" s="41" t="str">
        <f t="shared" si="15"/>
        <v>P191.2</v>
      </c>
      <c r="C315" s="67" t="s">
        <v>857</v>
      </c>
      <c r="D315" s="68" t="s">
        <v>858</v>
      </c>
      <c r="E315" s="69">
        <v>1560</v>
      </c>
      <c r="F315" s="70">
        <v>25</v>
      </c>
      <c r="G315" s="70">
        <f t="shared" si="19"/>
        <v>39000</v>
      </c>
      <c r="H315" s="71">
        <v>1560</v>
      </c>
      <c r="I315" s="96">
        <v>1738</v>
      </c>
      <c r="J315" s="208">
        <f t="shared" si="17"/>
        <v>178</v>
      </c>
    </row>
    <row r="316" spans="1:10" s="37" customFormat="1" ht="12">
      <c r="A316" s="41" t="s">
        <v>785</v>
      </c>
      <c r="B316" s="41" t="str">
        <f t="shared" si="15"/>
        <v>P192</v>
      </c>
      <c r="C316" s="67" t="s">
        <v>859</v>
      </c>
      <c r="D316" s="68" t="s">
        <v>860</v>
      </c>
      <c r="E316" s="69">
        <v>1230</v>
      </c>
      <c r="F316" s="70">
        <v>8044</v>
      </c>
      <c r="G316" s="70">
        <f t="shared" si="19"/>
        <v>9894120</v>
      </c>
      <c r="H316" s="71">
        <v>1230</v>
      </c>
      <c r="I316" s="96">
        <v>1375</v>
      </c>
      <c r="J316" s="208">
        <f t="shared" si="17"/>
        <v>145</v>
      </c>
    </row>
    <row r="317" spans="1:10" s="37" customFormat="1" ht="12">
      <c r="A317" s="41" t="s">
        <v>785</v>
      </c>
      <c r="B317" s="41" t="str">
        <f t="shared" si="15"/>
        <v>P193</v>
      </c>
      <c r="C317" s="67" t="s">
        <v>861</v>
      </c>
      <c r="D317" s="68" t="s">
        <v>862</v>
      </c>
      <c r="E317" s="69">
        <v>1600</v>
      </c>
      <c r="F317" s="70">
        <v>2162</v>
      </c>
      <c r="G317" s="70">
        <f t="shared" si="19"/>
        <v>3459200</v>
      </c>
      <c r="H317" s="71">
        <v>1600</v>
      </c>
      <c r="I317" s="96">
        <v>1782</v>
      </c>
      <c r="J317" s="208">
        <f t="shared" si="17"/>
        <v>182</v>
      </c>
    </row>
    <row r="318" spans="1:10" s="37" customFormat="1" ht="12">
      <c r="A318" s="41" t="s">
        <v>785</v>
      </c>
      <c r="B318" s="41" t="str">
        <f t="shared" si="15"/>
        <v>P194</v>
      </c>
      <c r="C318" s="67" t="s">
        <v>863</v>
      </c>
      <c r="D318" s="68" t="s">
        <v>864</v>
      </c>
      <c r="E318" s="69">
        <v>336</v>
      </c>
      <c r="F318" s="70">
        <v>4287</v>
      </c>
      <c r="G318" s="70">
        <f t="shared" si="19"/>
        <v>1440432</v>
      </c>
      <c r="H318" s="71">
        <v>336</v>
      </c>
      <c r="I318" s="96">
        <v>391.6</v>
      </c>
      <c r="J318" s="208">
        <f t="shared" si="17"/>
        <v>55.600000000000023</v>
      </c>
    </row>
    <row r="319" spans="1:10" s="37" customFormat="1" ht="12">
      <c r="A319" s="41" t="s">
        <v>785</v>
      </c>
      <c r="B319" s="41" t="str">
        <f t="shared" si="15"/>
        <v>P195</v>
      </c>
      <c r="C319" s="67" t="s">
        <v>865</v>
      </c>
      <c r="D319" s="68" t="s">
        <v>866</v>
      </c>
      <c r="E319" s="69">
        <v>2398</v>
      </c>
      <c r="F319" s="70">
        <v>4662</v>
      </c>
      <c r="G319" s="70">
        <f t="shared" si="19"/>
        <v>11179476</v>
      </c>
      <c r="H319" s="71">
        <v>2398</v>
      </c>
      <c r="I319" s="96">
        <v>2659.8</v>
      </c>
      <c r="J319" s="208">
        <f t="shared" si="17"/>
        <v>261.80000000000018</v>
      </c>
    </row>
    <row r="320" spans="1:10" s="37" customFormat="1" ht="12">
      <c r="A320" s="41" t="s">
        <v>785</v>
      </c>
      <c r="B320" s="41" t="str">
        <f t="shared" si="15"/>
        <v>P196</v>
      </c>
      <c r="C320" s="67" t="s">
        <v>867</v>
      </c>
      <c r="D320" s="68" t="s">
        <v>868</v>
      </c>
      <c r="E320" s="69">
        <v>1698</v>
      </c>
      <c r="F320" s="70">
        <v>159</v>
      </c>
      <c r="G320" s="70">
        <f t="shared" si="19"/>
        <v>269982</v>
      </c>
      <c r="H320" s="71">
        <v>1698</v>
      </c>
      <c r="I320" s="96">
        <v>1889.8</v>
      </c>
      <c r="J320" s="208">
        <f t="shared" si="17"/>
        <v>191.79999999999995</v>
      </c>
    </row>
    <row r="321" spans="1:10" s="37" customFormat="1" ht="12">
      <c r="A321" s="41" t="s">
        <v>785</v>
      </c>
      <c r="B321" s="41" t="str">
        <f t="shared" si="15"/>
        <v>P197</v>
      </c>
      <c r="C321" s="67" t="s">
        <v>869</v>
      </c>
      <c r="D321" s="68" t="s">
        <v>870</v>
      </c>
      <c r="E321" s="69">
        <v>750</v>
      </c>
      <c r="F321" s="70">
        <v>26685</v>
      </c>
      <c r="G321" s="70">
        <f t="shared" si="19"/>
        <v>20013750</v>
      </c>
      <c r="H321" s="71">
        <v>750</v>
      </c>
      <c r="I321" s="96">
        <v>847</v>
      </c>
      <c r="J321" s="208">
        <f t="shared" si="17"/>
        <v>97</v>
      </c>
    </row>
    <row r="322" spans="1:10" s="37" customFormat="1" ht="12">
      <c r="A322" s="41" t="s">
        <v>785</v>
      </c>
      <c r="B322" s="41" t="str">
        <f t="shared" si="15"/>
        <v>P198</v>
      </c>
      <c r="C322" s="67" t="s">
        <v>871</v>
      </c>
      <c r="D322" s="68" t="s">
        <v>872</v>
      </c>
      <c r="E322" s="69">
        <v>2200</v>
      </c>
      <c r="F322" s="70">
        <v>9043</v>
      </c>
      <c r="G322" s="70">
        <f t="shared" si="19"/>
        <v>19894600</v>
      </c>
      <c r="H322" s="71">
        <v>2200</v>
      </c>
      <c r="I322" s="96">
        <v>2442</v>
      </c>
      <c r="J322" s="208">
        <f t="shared" si="17"/>
        <v>242</v>
      </c>
    </row>
    <row r="323" spans="1:10" s="37" customFormat="1" ht="12">
      <c r="A323" s="41" t="s">
        <v>785</v>
      </c>
      <c r="B323" s="41" t="str">
        <f t="shared" si="15"/>
        <v>P199</v>
      </c>
      <c r="C323" s="67" t="s">
        <v>873</v>
      </c>
      <c r="D323" s="68" t="s">
        <v>874</v>
      </c>
      <c r="E323" s="69"/>
      <c r="F323" s="70"/>
      <c r="G323" s="70"/>
      <c r="H323" s="71"/>
      <c r="I323" s="96" t="s">
        <v>1069</v>
      </c>
      <c r="J323" s="208"/>
    </row>
    <row r="324" spans="1:10" s="37" customFormat="1" ht="12">
      <c r="A324" s="41" t="s">
        <v>785</v>
      </c>
      <c r="B324" s="41" t="str">
        <f t="shared" si="15"/>
        <v>P199.1</v>
      </c>
      <c r="C324" s="82" t="s">
        <v>875</v>
      </c>
      <c r="D324" s="82" t="s">
        <v>876</v>
      </c>
      <c r="E324" s="69">
        <v>618</v>
      </c>
      <c r="F324" s="70">
        <v>4606</v>
      </c>
      <c r="G324" s="70">
        <f t="shared" ref="G324:G331" si="20">+F324*E324</f>
        <v>2846508</v>
      </c>
      <c r="H324" s="71">
        <v>618</v>
      </c>
      <c r="I324" s="96">
        <v>701.8</v>
      </c>
      <c r="J324" s="208">
        <f t="shared" si="17"/>
        <v>83.799999999999955</v>
      </c>
    </row>
    <row r="325" spans="1:10" s="37" customFormat="1" ht="12">
      <c r="A325" s="41" t="s">
        <v>785</v>
      </c>
      <c r="B325" s="41" t="str">
        <f t="shared" si="15"/>
        <v>P199.2</v>
      </c>
      <c r="C325" s="82" t="s">
        <v>877</v>
      </c>
      <c r="D325" s="82" t="s">
        <v>878</v>
      </c>
      <c r="E325" s="69">
        <v>305</v>
      </c>
      <c r="F325" s="70">
        <v>6233</v>
      </c>
      <c r="G325" s="70">
        <f t="shared" si="20"/>
        <v>1901065</v>
      </c>
      <c r="H325" s="71">
        <v>305</v>
      </c>
      <c r="I325" s="96">
        <v>357.5</v>
      </c>
      <c r="J325" s="208">
        <f t="shared" si="17"/>
        <v>52.5</v>
      </c>
    </row>
    <row r="326" spans="1:10" s="37" customFormat="1" ht="12">
      <c r="A326" s="41" t="s">
        <v>785</v>
      </c>
      <c r="B326" s="41" t="str">
        <f t="shared" si="15"/>
        <v>P200</v>
      </c>
      <c r="C326" s="67" t="s">
        <v>879</v>
      </c>
      <c r="D326" s="68" t="s">
        <v>880</v>
      </c>
      <c r="E326" s="69">
        <v>920</v>
      </c>
      <c r="F326" s="70">
        <v>155</v>
      </c>
      <c r="G326" s="70">
        <f t="shared" si="20"/>
        <v>142600</v>
      </c>
      <c r="H326" s="71">
        <v>920</v>
      </c>
      <c r="I326" s="96">
        <v>1034</v>
      </c>
      <c r="J326" s="208">
        <f t="shared" si="17"/>
        <v>114</v>
      </c>
    </row>
    <row r="327" spans="1:10" s="37" customFormat="1" ht="12">
      <c r="A327" s="41" t="s">
        <v>881</v>
      </c>
      <c r="B327" s="41" t="str">
        <f t="shared" si="15"/>
        <v>P201</v>
      </c>
      <c r="C327" s="67" t="s">
        <v>882</v>
      </c>
      <c r="D327" s="68" t="s">
        <v>883</v>
      </c>
      <c r="E327" s="69">
        <v>1500</v>
      </c>
      <c r="F327" s="70">
        <v>993</v>
      </c>
      <c r="G327" s="70">
        <f t="shared" si="20"/>
        <v>1489500</v>
      </c>
      <c r="H327" s="71">
        <v>1500</v>
      </c>
      <c r="I327" s="96">
        <v>1672</v>
      </c>
      <c r="J327" s="208">
        <f t="shared" si="17"/>
        <v>172</v>
      </c>
    </row>
    <row r="328" spans="1:10" s="37" customFormat="1" ht="12">
      <c r="A328" s="41" t="s">
        <v>881</v>
      </c>
      <c r="B328" s="41" t="str">
        <f t="shared" si="15"/>
        <v>P202</v>
      </c>
      <c r="C328" s="67" t="s">
        <v>884</v>
      </c>
      <c r="D328" s="68" t="s">
        <v>885</v>
      </c>
      <c r="E328" s="69">
        <v>879</v>
      </c>
      <c r="F328" s="70">
        <v>975</v>
      </c>
      <c r="G328" s="70">
        <f t="shared" si="20"/>
        <v>857025</v>
      </c>
      <c r="H328" s="71">
        <v>879</v>
      </c>
      <c r="I328" s="96">
        <v>988.9</v>
      </c>
      <c r="J328" s="208">
        <f t="shared" si="17"/>
        <v>109.89999999999998</v>
      </c>
    </row>
    <row r="329" spans="1:10" s="37" customFormat="1" ht="12">
      <c r="A329" s="41" t="s">
        <v>881</v>
      </c>
      <c r="B329" s="41" t="str">
        <f t="shared" ref="B329:B399" si="21">+"P"&amp;C329</f>
        <v>P203</v>
      </c>
      <c r="C329" s="67" t="s">
        <v>886</v>
      </c>
      <c r="D329" s="68" t="s">
        <v>887</v>
      </c>
      <c r="E329" s="69">
        <v>1742</v>
      </c>
      <c r="F329" s="70">
        <v>86</v>
      </c>
      <c r="G329" s="70">
        <f t="shared" si="20"/>
        <v>149812</v>
      </c>
      <c r="H329" s="71">
        <v>1742</v>
      </c>
      <c r="I329" s="96">
        <v>1938.2</v>
      </c>
      <c r="J329" s="208">
        <f t="shared" ref="J329:J392" si="22">I329-H329</f>
        <v>196.20000000000005</v>
      </c>
    </row>
    <row r="330" spans="1:10" s="37" customFormat="1" ht="12">
      <c r="A330" s="41" t="s">
        <v>888</v>
      </c>
      <c r="B330" s="41" t="str">
        <f t="shared" si="21"/>
        <v>P204</v>
      </c>
      <c r="C330" s="67" t="s">
        <v>889</v>
      </c>
      <c r="D330" s="68" t="s">
        <v>890</v>
      </c>
      <c r="E330" s="69">
        <v>3880</v>
      </c>
      <c r="F330" s="70">
        <v>622</v>
      </c>
      <c r="G330" s="70">
        <f t="shared" si="20"/>
        <v>2413360</v>
      </c>
      <c r="H330" s="71">
        <v>3880</v>
      </c>
      <c r="I330" s="96">
        <v>4290</v>
      </c>
      <c r="J330" s="208">
        <f t="shared" si="22"/>
        <v>410</v>
      </c>
    </row>
    <row r="331" spans="1:10" s="37" customFormat="1" ht="12">
      <c r="A331" s="41" t="s">
        <v>888</v>
      </c>
      <c r="B331" s="41" t="str">
        <f t="shared" si="21"/>
        <v>P205</v>
      </c>
      <c r="C331" s="67" t="s">
        <v>891</v>
      </c>
      <c r="D331" s="68" t="s">
        <v>892</v>
      </c>
      <c r="E331" s="69">
        <v>1552</v>
      </c>
      <c r="F331" s="70">
        <v>604</v>
      </c>
      <c r="G331" s="70">
        <f t="shared" si="20"/>
        <v>937408</v>
      </c>
      <c r="H331" s="71">
        <v>1552</v>
      </c>
      <c r="I331" s="96">
        <v>1729.2</v>
      </c>
      <c r="J331" s="208">
        <f t="shared" si="22"/>
        <v>177.20000000000005</v>
      </c>
    </row>
    <row r="332" spans="1:10" s="37" customFormat="1" ht="12">
      <c r="A332" s="41" t="s">
        <v>888</v>
      </c>
      <c r="B332" s="41" t="str">
        <f t="shared" si="21"/>
        <v>P206</v>
      </c>
      <c r="C332" s="67" t="s">
        <v>893</v>
      </c>
      <c r="D332" s="68" t="s">
        <v>894</v>
      </c>
      <c r="E332" s="69"/>
      <c r="F332" s="70"/>
      <c r="G332" s="70"/>
      <c r="H332" s="71"/>
      <c r="I332" s="96" t="s">
        <v>1069</v>
      </c>
      <c r="J332" s="208"/>
    </row>
    <row r="333" spans="1:10" s="37" customFormat="1" ht="12">
      <c r="A333" s="41" t="s">
        <v>888</v>
      </c>
      <c r="B333" s="41" t="str">
        <f t="shared" si="21"/>
        <v>P206.1</v>
      </c>
      <c r="C333" s="67" t="s">
        <v>895</v>
      </c>
      <c r="D333" s="68" t="s">
        <v>896</v>
      </c>
      <c r="E333" s="69">
        <v>3980</v>
      </c>
      <c r="F333" s="70">
        <v>1324</v>
      </c>
      <c r="G333" s="70">
        <f t="shared" ref="G333:G339" si="23">+F333*E333</f>
        <v>5269520</v>
      </c>
      <c r="H333" s="71">
        <v>3980</v>
      </c>
      <c r="I333" s="96">
        <v>4400</v>
      </c>
      <c r="J333" s="208">
        <f t="shared" si="22"/>
        <v>420</v>
      </c>
    </row>
    <row r="334" spans="1:10" s="37" customFormat="1" ht="12">
      <c r="A334" s="41" t="s">
        <v>888</v>
      </c>
      <c r="B334" s="41" t="str">
        <f t="shared" si="21"/>
        <v>P206.2</v>
      </c>
      <c r="C334" s="67" t="s">
        <v>897</v>
      </c>
      <c r="D334" s="68" t="s">
        <v>898</v>
      </c>
      <c r="E334" s="69">
        <v>5200</v>
      </c>
      <c r="F334" s="70">
        <v>274</v>
      </c>
      <c r="G334" s="70">
        <f t="shared" si="23"/>
        <v>1424800</v>
      </c>
      <c r="H334" s="71">
        <v>5200</v>
      </c>
      <c r="I334" s="96">
        <v>5742</v>
      </c>
      <c r="J334" s="208">
        <f t="shared" si="22"/>
        <v>542</v>
      </c>
    </row>
    <row r="335" spans="1:10" s="38" customFormat="1" ht="12">
      <c r="A335" s="79" t="s">
        <v>888</v>
      </c>
      <c r="B335" s="79" t="str">
        <f t="shared" si="21"/>
        <v>P206.3</v>
      </c>
      <c r="C335" s="67" t="s">
        <v>899</v>
      </c>
      <c r="D335" s="68" t="s">
        <v>900</v>
      </c>
      <c r="E335" s="69">
        <v>1730</v>
      </c>
      <c r="F335" s="70">
        <v>1324</v>
      </c>
      <c r="G335" s="70">
        <f t="shared" si="23"/>
        <v>2290520</v>
      </c>
      <c r="H335" s="71">
        <v>1730</v>
      </c>
      <c r="I335" s="96">
        <v>1925</v>
      </c>
      <c r="J335" s="208">
        <f t="shared" si="22"/>
        <v>195</v>
      </c>
    </row>
    <row r="336" spans="1:10" s="37" customFormat="1" ht="12">
      <c r="A336" s="41" t="s">
        <v>888</v>
      </c>
      <c r="B336" s="41" t="str">
        <f t="shared" si="21"/>
        <v>P207</v>
      </c>
      <c r="C336" s="67" t="s">
        <v>901</v>
      </c>
      <c r="D336" s="68" t="s">
        <v>902</v>
      </c>
      <c r="E336" s="69">
        <v>2480</v>
      </c>
      <c r="F336" s="70">
        <v>971</v>
      </c>
      <c r="G336" s="70">
        <f t="shared" si="23"/>
        <v>2408080</v>
      </c>
      <c r="H336" s="71">
        <v>2480</v>
      </c>
      <c r="I336" s="96">
        <v>2750</v>
      </c>
      <c r="J336" s="208">
        <f t="shared" si="22"/>
        <v>270</v>
      </c>
    </row>
    <row r="337" spans="1:10" s="37" customFormat="1" ht="12">
      <c r="A337" s="41" t="s">
        <v>888</v>
      </c>
      <c r="B337" s="41" t="str">
        <f t="shared" si="21"/>
        <v>P208</v>
      </c>
      <c r="C337" s="67" t="s">
        <v>903</v>
      </c>
      <c r="D337" s="68" t="s">
        <v>904</v>
      </c>
      <c r="E337" s="69">
        <v>415</v>
      </c>
      <c r="F337" s="70">
        <v>13705</v>
      </c>
      <c r="G337" s="70">
        <f t="shared" si="23"/>
        <v>5687575</v>
      </c>
      <c r="H337" s="71">
        <v>415</v>
      </c>
      <c r="I337" s="96">
        <v>478.5</v>
      </c>
      <c r="J337" s="208">
        <f t="shared" si="22"/>
        <v>63.5</v>
      </c>
    </row>
    <row r="338" spans="1:10" s="37" customFormat="1" ht="12">
      <c r="A338" s="41" t="s">
        <v>888</v>
      </c>
      <c r="B338" s="41" t="str">
        <f t="shared" si="21"/>
        <v>P209</v>
      </c>
      <c r="C338" s="67" t="s">
        <v>905</v>
      </c>
      <c r="D338" s="68" t="s">
        <v>906</v>
      </c>
      <c r="E338" s="69">
        <v>1111</v>
      </c>
      <c r="F338" s="70">
        <v>1211</v>
      </c>
      <c r="G338" s="70">
        <f t="shared" si="23"/>
        <v>1345421</v>
      </c>
      <c r="H338" s="71">
        <v>1111</v>
      </c>
      <c r="I338" s="96">
        <v>1244.0999999999999</v>
      </c>
      <c r="J338" s="208">
        <f t="shared" si="22"/>
        <v>133.09999999999991</v>
      </c>
    </row>
    <row r="339" spans="1:10" s="37" customFormat="1" ht="12">
      <c r="A339" s="41" t="s">
        <v>888</v>
      </c>
      <c r="B339" s="41" t="str">
        <f t="shared" si="21"/>
        <v>P210</v>
      </c>
      <c r="C339" s="67" t="s">
        <v>907</v>
      </c>
      <c r="D339" s="68" t="s">
        <v>908</v>
      </c>
      <c r="E339" s="69">
        <v>830</v>
      </c>
      <c r="F339" s="70">
        <v>2717</v>
      </c>
      <c r="G339" s="70">
        <f t="shared" si="23"/>
        <v>2255110</v>
      </c>
      <c r="H339" s="71">
        <v>830</v>
      </c>
      <c r="I339" s="96">
        <v>935</v>
      </c>
      <c r="J339" s="208">
        <f t="shared" si="22"/>
        <v>105</v>
      </c>
    </row>
    <row r="340" spans="1:10" s="37" customFormat="1" ht="12">
      <c r="A340" s="41" t="s">
        <v>888</v>
      </c>
      <c r="B340" s="41" t="str">
        <f t="shared" si="21"/>
        <v>P211</v>
      </c>
      <c r="C340" s="67" t="s">
        <v>909</v>
      </c>
      <c r="D340" s="68" t="s">
        <v>910</v>
      </c>
      <c r="E340" s="69"/>
      <c r="F340" s="70"/>
      <c r="G340" s="70"/>
      <c r="H340" s="71"/>
      <c r="I340" s="96" t="s">
        <v>1069</v>
      </c>
      <c r="J340" s="208"/>
    </row>
    <row r="341" spans="1:10" s="38" customFormat="1" ht="12">
      <c r="A341" s="41" t="s">
        <v>888</v>
      </c>
      <c r="B341" s="41" t="str">
        <f t="shared" si="21"/>
        <v>P211.1</v>
      </c>
      <c r="C341" s="67" t="s">
        <v>911</v>
      </c>
      <c r="D341" s="68" t="s">
        <v>910</v>
      </c>
      <c r="E341" s="69">
        <v>2950</v>
      </c>
      <c r="F341" s="70">
        <v>2100</v>
      </c>
      <c r="G341" s="70">
        <f t="shared" ref="G341:G347" si="24">+F341*E341</f>
        <v>6195000</v>
      </c>
      <c r="H341" s="71">
        <v>2950</v>
      </c>
      <c r="I341" s="96">
        <v>3267</v>
      </c>
      <c r="J341" s="208">
        <f t="shared" si="22"/>
        <v>317</v>
      </c>
    </row>
    <row r="342" spans="1:10" s="38" customFormat="1" ht="12">
      <c r="A342" s="41" t="s">
        <v>888</v>
      </c>
      <c r="B342" s="41" t="str">
        <f t="shared" si="21"/>
        <v>P211.2</v>
      </c>
      <c r="C342" s="67" t="s">
        <v>912</v>
      </c>
      <c r="D342" s="68" t="s">
        <v>913</v>
      </c>
      <c r="E342" s="69">
        <v>3300</v>
      </c>
      <c r="F342" s="70">
        <v>700</v>
      </c>
      <c r="G342" s="70">
        <f t="shared" si="24"/>
        <v>2310000</v>
      </c>
      <c r="H342" s="71">
        <v>3300</v>
      </c>
      <c r="I342" s="96">
        <v>3652</v>
      </c>
      <c r="J342" s="208">
        <f t="shared" si="22"/>
        <v>352</v>
      </c>
    </row>
    <row r="343" spans="1:10" s="37" customFormat="1" ht="12">
      <c r="A343" s="41" t="s">
        <v>888</v>
      </c>
      <c r="B343" s="41" t="str">
        <f t="shared" si="21"/>
        <v>P212</v>
      </c>
      <c r="C343" s="67" t="s">
        <v>914</v>
      </c>
      <c r="D343" s="68" t="s">
        <v>915</v>
      </c>
      <c r="E343" s="69">
        <v>1950</v>
      </c>
      <c r="F343" s="70">
        <v>4181</v>
      </c>
      <c r="G343" s="70">
        <f t="shared" si="24"/>
        <v>8152950</v>
      </c>
      <c r="H343" s="71">
        <v>1950</v>
      </c>
      <c r="I343" s="96">
        <v>2167</v>
      </c>
      <c r="J343" s="208">
        <f t="shared" si="22"/>
        <v>217</v>
      </c>
    </row>
    <row r="344" spans="1:10" s="37" customFormat="1" ht="12">
      <c r="A344" s="41" t="s">
        <v>916</v>
      </c>
      <c r="B344" s="41" t="str">
        <f t="shared" si="21"/>
        <v>P213</v>
      </c>
      <c r="C344" s="67" t="s">
        <v>917</v>
      </c>
      <c r="D344" s="68" t="s">
        <v>918</v>
      </c>
      <c r="E344" s="69">
        <v>2700</v>
      </c>
      <c r="F344" s="70">
        <v>2214</v>
      </c>
      <c r="G344" s="70">
        <f t="shared" si="24"/>
        <v>5977800</v>
      </c>
      <c r="H344" s="71">
        <v>2700</v>
      </c>
      <c r="I344" s="96">
        <v>2992</v>
      </c>
      <c r="J344" s="208">
        <f t="shared" si="22"/>
        <v>292</v>
      </c>
    </row>
    <row r="345" spans="1:10" s="37" customFormat="1" ht="12">
      <c r="A345" s="41" t="s">
        <v>916</v>
      </c>
      <c r="B345" s="41" t="str">
        <f t="shared" si="21"/>
        <v>P214</v>
      </c>
      <c r="C345" s="67" t="s">
        <v>919</v>
      </c>
      <c r="D345" s="68" t="s">
        <v>920</v>
      </c>
      <c r="E345" s="69">
        <v>3480</v>
      </c>
      <c r="F345" s="70">
        <v>450</v>
      </c>
      <c r="G345" s="70">
        <f t="shared" si="24"/>
        <v>1566000</v>
      </c>
      <c r="H345" s="71">
        <v>3480</v>
      </c>
      <c r="I345" s="96">
        <v>3850</v>
      </c>
      <c r="J345" s="208">
        <f t="shared" si="22"/>
        <v>370</v>
      </c>
    </row>
    <row r="346" spans="1:10" s="37" customFormat="1" ht="12">
      <c r="A346" s="41" t="s">
        <v>916</v>
      </c>
      <c r="B346" s="41" t="str">
        <f t="shared" si="21"/>
        <v>P215</v>
      </c>
      <c r="C346" s="67" t="s">
        <v>921</v>
      </c>
      <c r="D346" s="68" t="s">
        <v>922</v>
      </c>
      <c r="E346" s="69">
        <v>1755</v>
      </c>
      <c r="F346" s="70">
        <v>2586</v>
      </c>
      <c r="G346" s="70">
        <f t="shared" si="24"/>
        <v>4538430</v>
      </c>
      <c r="H346" s="71">
        <v>1755</v>
      </c>
      <c r="I346" s="96">
        <v>1952.5</v>
      </c>
      <c r="J346" s="208">
        <f t="shared" si="22"/>
        <v>197.5</v>
      </c>
    </row>
    <row r="347" spans="1:10" s="37" customFormat="1" ht="12">
      <c r="A347" s="41" t="s">
        <v>916</v>
      </c>
      <c r="B347" s="41" t="str">
        <f t="shared" si="21"/>
        <v>P216</v>
      </c>
      <c r="C347" s="67" t="s">
        <v>923</v>
      </c>
      <c r="D347" s="68" t="s">
        <v>924</v>
      </c>
      <c r="E347" s="69">
        <v>635</v>
      </c>
      <c r="F347" s="70">
        <v>2241</v>
      </c>
      <c r="G347" s="70">
        <f t="shared" si="24"/>
        <v>1423035</v>
      </c>
      <c r="H347" s="71">
        <v>635</v>
      </c>
      <c r="I347" s="96">
        <v>720.5</v>
      </c>
      <c r="J347" s="208">
        <f t="shared" si="22"/>
        <v>85.5</v>
      </c>
    </row>
    <row r="348" spans="1:10" s="37" customFormat="1" ht="12">
      <c r="A348" s="41" t="s">
        <v>788</v>
      </c>
      <c r="B348" s="41" t="str">
        <f t="shared" si="21"/>
        <v>P217</v>
      </c>
      <c r="C348" s="67" t="s">
        <v>925</v>
      </c>
      <c r="D348" s="68" t="s">
        <v>926</v>
      </c>
      <c r="E348" s="69"/>
      <c r="F348" s="70"/>
      <c r="G348" s="70"/>
      <c r="H348" s="71"/>
      <c r="I348" s="96" t="s">
        <v>1069</v>
      </c>
      <c r="J348" s="208"/>
    </row>
    <row r="349" spans="1:10" s="37" customFormat="1" ht="12">
      <c r="A349" s="41" t="s">
        <v>788</v>
      </c>
      <c r="B349" s="41" t="str">
        <f t="shared" si="21"/>
        <v>P217.1</v>
      </c>
      <c r="C349" s="67" t="s">
        <v>927</v>
      </c>
      <c r="D349" s="68" t="s">
        <v>926</v>
      </c>
      <c r="E349" s="69">
        <v>2200</v>
      </c>
      <c r="F349" s="70">
        <v>17104</v>
      </c>
      <c r="G349" s="70">
        <f>+F349*E349</f>
        <v>37628800</v>
      </c>
      <c r="H349" s="71">
        <v>2200</v>
      </c>
      <c r="I349" s="96">
        <v>2442</v>
      </c>
      <c r="J349" s="208">
        <f t="shared" si="22"/>
        <v>242</v>
      </c>
    </row>
    <row r="350" spans="1:10" s="37" customFormat="1" ht="12">
      <c r="A350" s="41" t="s">
        <v>788</v>
      </c>
      <c r="B350" s="41" t="str">
        <f t="shared" si="21"/>
        <v>P217.2</v>
      </c>
      <c r="C350" s="67" t="s">
        <v>928</v>
      </c>
      <c r="D350" s="68" t="s">
        <v>929</v>
      </c>
      <c r="E350" s="69">
        <v>4880</v>
      </c>
      <c r="F350" s="70">
        <v>1036</v>
      </c>
      <c r="G350" s="70">
        <f>+F350*E350</f>
        <v>5055680</v>
      </c>
      <c r="H350" s="71">
        <v>4880</v>
      </c>
      <c r="I350" s="96">
        <v>5390</v>
      </c>
      <c r="J350" s="208">
        <f t="shared" si="22"/>
        <v>510</v>
      </c>
    </row>
    <row r="351" spans="1:10" s="37" customFormat="1" ht="12">
      <c r="A351" s="41" t="s">
        <v>788</v>
      </c>
      <c r="B351" s="41" t="str">
        <f t="shared" si="21"/>
        <v>P217.3</v>
      </c>
      <c r="C351" s="67" t="s">
        <v>930</v>
      </c>
      <c r="D351" s="68" t="s">
        <v>931</v>
      </c>
      <c r="E351" s="69">
        <v>5500</v>
      </c>
      <c r="F351" s="70">
        <v>127</v>
      </c>
      <c r="G351" s="70">
        <f>+F351*E351</f>
        <v>698500</v>
      </c>
      <c r="H351" s="71">
        <v>5500</v>
      </c>
      <c r="I351" s="96">
        <v>6072</v>
      </c>
      <c r="J351" s="208">
        <f t="shared" si="22"/>
        <v>572</v>
      </c>
    </row>
    <row r="352" spans="1:10" s="37" customFormat="1" ht="12">
      <c r="A352" s="41" t="s">
        <v>788</v>
      </c>
      <c r="B352" s="41" t="str">
        <f t="shared" si="21"/>
        <v>P218</v>
      </c>
      <c r="C352" s="67" t="s">
        <v>932</v>
      </c>
      <c r="D352" s="68" t="s">
        <v>933</v>
      </c>
      <c r="E352" s="69">
        <v>1315</v>
      </c>
      <c r="F352" s="70">
        <v>10928</v>
      </c>
      <c r="G352" s="70">
        <f>+F352*E352</f>
        <v>14370320</v>
      </c>
      <c r="H352" s="71">
        <v>1315</v>
      </c>
      <c r="I352" s="96">
        <v>1468.5</v>
      </c>
      <c r="J352" s="208">
        <f t="shared" si="22"/>
        <v>153.5</v>
      </c>
    </row>
    <row r="353" spans="1:10" s="37" customFormat="1" ht="12">
      <c r="A353" s="41" t="s">
        <v>788</v>
      </c>
      <c r="B353" s="41" t="str">
        <f t="shared" si="21"/>
        <v>P219</v>
      </c>
      <c r="C353" s="67" t="s">
        <v>934</v>
      </c>
      <c r="D353" s="68" t="s">
        <v>935</v>
      </c>
      <c r="E353" s="69">
        <v>964</v>
      </c>
      <c r="F353" s="70">
        <v>21192</v>
      </c>
      <c r="G353" s="70">
        <f>+F353*E353</f>
        <v>20429088</v>
      </c>
      <c r="H353" s="71">
        <v>964</v>
      </c>
      <c r="I353" s="96">
        <v>1082.4000000000001</v>
      </c>
      <c r="J353" s="208">
        <f t="shared" si="22"/>
        <v>118.40000000000009</v>
      </c>
    </row>
    <row r="354" spans="1:10" s="37" customFormat="1" ht="12">
      <c r="A354" s="41" t="s">
        <v>788</v>
      </c>
      <c r="B354" s="41" t="str">
        <f t="shared" si="21"/>
        <v>P220</v>
      </c>
      <c r="C354" s="67" t="s">
        <v>936</v>
      </c>
      <c r="D354" s="68" t="s">
        <v>937</v>
      </c>
      <c r="E354" s="69"/>
      <c r="F354" s="70">
        <f>SUM(F355:F356)</f>
        <v>14300</v>
      </c>
      <c r="G354" s="70"/>
      <c r="H354" s="71"/>
      <c r="I354" s="96" t="s">
        <v>1069</v>
      </c>
      <c r="J354" s="208"/>
    </row>
    <row r="355" spans="1:10" s="38" customFormat="1" ht="12">
      <c r="A355" s="79" t="s">
        <v>788</v>
      </c>
      <c r="B355" s="79" t="str">
        <f t="shared" si="21"/>
        <v>P220.1</v>
      </c>
      <c r="C355" s="67" t="s">
        <v>938</v>
      </c>
      <c r="D355" s="68" t="s">
        <v>937</v>
      </c>
      <c r="E355" s="69">
        <v>1048</v>
      </c>
      <c r="F355" s="70">
        <v>14200</v>
      </c>
      <c r="G355" s="70">
        <f t="shared" ref="G355:G376" si="25">+F355*E355</f>
        <v>14881600</v>
      </c>
      <c r="H355" s="71">
        <v>1048</v>
      </c>
      <c r="I355" s="96">
        <v>1174.8</v>
      </c>
      <c r="J355" s="208">
        <f t="shared" si="22"/>
        <v>126.79999999999995</v>
      </c>
    </row>
    <row r="356" spans="1:10" s="38" customFormat="1" ht="12">
      <c r="A356" s="79" t="s">
        <v>788</v>
      </c>
      <c r="B356" s="79" t="str">
        <f t="shared" si="21"/>
        <v>P220.2</v>
      </c>
      <c r="C356" s="67" t="s">
        <v>939</v>
      </c>
      <c r="D356" s="68" t="s">
        <v>940</v>
      </c>
      <c r="E356" s="69">
        <v>1250</v>
      </c>
      <c r="F356" s="70">
        <v>100</v>
      </c>
      <c r="G356" s="70">
        <f t="shared" si="25"/>
        <v>125000</v>
      </c>
      <c r="H356" s="71">
        <v>1250</v>
      </c>
      <c r="I356" s="96">
        <v>1397</v>
      </c>
      <c r="J356" s="208">
        <f t="shared" si="22"/>
        <v>147</v>
      </c>
    </row>
    <row r="357" spans="1:10" s="37" customFormat="1" ht="12">
      <c r="A357" s="41" t="s">
        <v>788</v>
      </c>
      <c r="B357" s="41" t="str">
        <f t="shared" si="21"/>
        <v>P221</v>
      </c>
      <c r="C357" s="67" t="s">
        <v>941</v>
      </c>
      <c r="D357" s="68" t="s">
        <v>942</v>
      </c>
      <c r="E357" s="69">
        <v>1438</v>
      </c>
      <c r="F357" s="70">
        <v>1608</v>
      </c>
      <c r="G357" s="70">
        <f t="shared" si="25"/>
        <v>2312304</v>
      </c>
      <c r="H357" s="71">
        <v>1438</v>
      </c>
      <c r="I357" s="96">
        <v>1603.8</v>
      </c>
      <c r="J357" s="208">
        <f t="shared" si="22"/>
        <v>165.79999999999995</v>
      </c>
    </row>
    <row r="358" spans="1:10" s="37" customFormat="1" ht="12">
      <c r="A358" s="41" t="s">
        <v>788</v>
      </c>
      <c r="B358" s="41" t="str">
        <f t="shared" si="21"/>
        <v>P222</v>
      </c>
      <c r="C358" s="67" t="s">
        <v>943</v>
      </c>
      <c r="D358" s="68" t="s">
        <v>944</v>
      </c>
      <c r="E358" s="69">
        <v>494</v>
      </c>
      <c r="F358" s="70">
        <v>11150</v>
      </c>
      <c r="G358" s="70">
        <f t="shared" si="25"/>
        <v>5508100</v>
      </c>
      <c r="H358" s="71">
        <v>494</v>
      </c>
      <c r="I358" s="96">
        <v>565.4</v>
      </c>
      <c r="J358" s="208">
        <f t="shared" si="22"/>
        <v>71.399999999999977</v>
      </c>
    </row>
    <row r="359" spans="1:10" s="37" customFormat="1" ht="12">
      <c r="A359" s="41" t="s">
        <v>788</v>
      </c>
      <c r="B359" s="41" t="str">
        <f t="shared" si="21"/>
        <v>P223</v>
      </c>
      <c r="C359" s="67" t="s">
        <v>945</v>
      </c>
      <c r="D359" s="68" t="s">
        <v>946</v>
      </c>
      <c r="E359" s="69">
        <v>720</v>
      </c>
      <c r="F359" s="70">
        <v>428</v>
      </c>
      <c r="G359" s="70">
        <f t="shared" si="25"/>
        <v>308160</v>
      </c>
      <c r="H359" s="71">
        <v>720</v>
      </c>
      <c r="I359" s="96">
        <v>814</v>
      </c>
      <c r="J359" s="208">
        <f t="shared" si="22"/>
        <v>94</v>
      </c>
    </row>
    <row r="360" spans="1:10" s="37" customFormat="1" ht="12">
      <c r="A360" s="41" t="s">
        <v>788</v>
      </c>
      <c r="B360" s="41" t="str">
        <f t="shared" si="21"/>
        <v>P224</v>
      </c>
      <c r="C360" s="67" t="s">
        <v>947</v>
      </c>
      <c r="D360" s="68" t="s">
        <v>948</v>
      </c>
      <c r="E360" s="69">
        <v>2460</v>
      </c>
      <c r="F360" s="70">
        <v>47</v>
      </c>
      <c r="G360" s="70">
        <f t="shared" si="25"/>
        <v>115620</v>
      </c>
      <c r="H360" s="71">
        <v>2460</v>
      </c>
      <c r="I360" s="96">
        <v>2728</v>
      </c>
      <c r="J360" s="208">
        <f t="shared" si="22"/>
        <v>268</v>
      </c>
    </row>
    <row r="361" spans="1:10" s="37" customFormat="1" ht="12">
      <c r="A361" s="41" t="s">
        <v>949</v>
      </c>
      <c r="B361" s="41" t="str">
        <f t="shared" si="21"/>
        <v>P225</v>
      </c>
      <c r="C361" s="67" t="s">
        <v>950</v>
      </c>
      <c r="D361" s="68" t="s">
        <v>951</v>
      </c>
      <c r="E361" s="69">
        <v>1240</v>
      </c>
      <c r="F361" s="70">
        <v>349</v>
      </c>
      <c r="G361" s="70">
        <f t="shared" si="25"/>
        <v>432760</v>
      </c>
      <c r="H361" s="71">
        <v>1240</v>
      </c>
      <c r="I361" s="96">
        <v>1386</v>
      </c>
      <c r="J361" s="208">
        <f t="shared" si="22"/>
        <v>146</v>
      </c>
    </row>
    <row r="362" spans="1:10" s="37" customFormat="1" ht="12">
      <c r="A362" s="41" t="s">
        <v>949</v>
      </c>
      <c r="B362" s="41" t="str">
        <f t="shared" si="21"/>
        <v>P226</v>
      </c>
      <c r="C362" s="67" t="s">
        <v>952</v>
      </c>
      <c r="D362" s="68" t="s">
        <v>953</v>
      </c>
      <c r="E362" s="69">
        <v>822</v>
      </c>
      <c r="F362" s="70">
        <v>696</v>
      </c>
      <c r="G362" s="70">
        <f t="shared" si="25"/>
        <v>572112</v>
      </c>
      <c r="H362" s="71">
        <v>822</v>
      </c>
      <c r="I362" s="96">
        <v>926.2</v>
      </c>
      <c r="J362" s="208">
        <f t="shared" si="22"/>
        <v>104.20000000000005</v>
      </c>
    </row>
    <row r="363" spans="1:10" s="37" customFormat="1" ht="12">
      <c r="A363" s="41" t="s">
        <v>949</v>
      </c>
      <c r="B363" s="41" t="str">
        <f t="shared" si="21"/>
        <v>P227</v>
      </c>
      <c r="C363" s="67" t="s">
        <v>954</v>
      </c>
      <c r="D363" s="68" t="s">
        <v>955</v>
      </c>
      <c r="E363" s="69">
        <v>863</v>
      </c>
      <c r="F363" s="70">
        <v>8946</v>
      </c>
      <c r="G363" s="70">
        <f t="shared" si="25"/>
        <v>7720398</v>
      </c>
      <c r="H363" s="71">
        <v>863</v>
      </c>
      <c r="I363" s="96">
        <v>971.3</v>
      </c>
      <c r="J363" s="208">
        <f t="shared" si="22"/>
        <v>108.29999999999995</v>
      </c>
    </row>
    <row r="364" spans="1:10" s="37" customFormat="1" ht="12">
      <c r="A364" s="41" t="s">
        <v>949</v>
      </c>
      <c r="B364" s="41" t="str">
        <f t="shared" si="21"/>
        <v>P228</v>
      </c>
      <c r="C364" s="67" t="s">
        <v>956</v>
      </c>
      <c r="D364" s="68" t="s">
        <v>957</v>
      </c>
      <c r="E364" s="69">
        <v>545</v>
      </c>
      <c r="F364" s="70">
        <v>4237</v>
      </c>
      <c r="G364" s="70">
        <f t="shared" si="25"/>
        <v>2309165</v>
      </c>
      <c r="H364" s="71">
        <v>545</v>
      </c>
      <c r="I364" s="96">
        <v>621.5</v>
      </c>
      <c r="J364" s="208">
        <f t="shared" si="22"/>
        <v>76.5</v>
      </c>
    </row>
    <row r="365" spans="1:10" s="37" customFormat="1" ht="12">
      <c r="A365" s="41" t="s">
        <v>949</v>
      </c>
      <c r="B365" s="41" t="str">
        <f t="shared" si="21"/>
        <v>P229</v>
      </c>
      <c r="C365" s="67" t="s">
        <v>958</v>
      </c>
      <c r="D365" s="68" t="s">
        <v>959</v>
      </c>
      <c r="E365" s="69">
        <v>336</v>
      </c>
      <c r="F365" s="70">
        <v>3968</v>
      </c>
      <c r="G365" s="70">
        <f t="shared" si="25"/>
        <v>1333248</v>
      </c>
      <c r="H365" s="71">
        <v>336</v>
      </c>
      <c r="I365" s="96">
        <v>391.6</v>
      </c>
      <c r="J365" s="208">
        <f t="shared" si="22"/>
        <v>55.600000000000023</v>
      </c>
    </row>
    <row r="366" spans="1:10" s="37" customFormat="1" ht="12">
      <c r="A366" s="41" t="s">
        <v>949</v>
      </c>
      <c r="B366" s="41" t="str">
        <f t="shared" si="21"/>
        <v>P230</v>
      </c>
      <c r="C366" s="67" t="s">
        <v>960</v>
      </c>
      <c r="D366" s="68" t="s">
        <v>961</v>
      </c>
      <c r="E366" s="69">
        <v>1170</v>
      </c>
      <c r="F366" s="70">
        <v>114</v>
      </c>
      <c r="G366" s="70">
        <f t="shared" si="25"/>
        <v>133380</v>
      </c>
      <c r="H366" s="71">
        <v>1170</v>
      </c>
      <c r="I366" s="96">
        <v>1309</v>
      </c>
      <c r="J366" s="208">
        <f t="shared" si="22"/>
        <v>139</v>
      </c>
    </row>
    <row r="367" spans="1:10" s="37" customFormat="1" ht="12">
      <c r="A367" s="41" t="s">
        <v>949</v>
      </c>
      <c r="B367" s="41" t="str">
        <f t="shared" si="21"/>
        <v>P231</v>
      </c>
      <c r="C367" s="67" t="s">
        <v>962</v>
      </c>
      <c r="D367" s="68" t="s">
        <v>963</v>
      </c>
      <c r="E367" s="69">
        <v>803</v>
      </c>
      <c r="F367" s="70">
        <v>567</v>
      </c>
      <c r="G367" s="70">
        <f t="shared" si="25"/>
        <v>455301</v>
      </c>
      <c r="H367" s="71">
        <v>803</v>
      </c>
      <c r="I367" s="96">
        <v>905.3</v>
      </c>
      <c r="J367" s="208">
        <f t="shared" si="22"/>
        <v>102.29999999999995</v>
      </c>
    </row>
    <row r="368" spans="1:10" s="37" customFormat="1" ht="12">
      <c r="A368" s="41" t="s">
        <v>964</v>
      </c>
      <c r="B368" s="41" t="str">
        <f t="shared" si="21"/>
        <v>P232</v>
      </c>
      <c r="C368" s="67" t="s">
        <v>965</v>
      </c>
      <c r="D368" s="68" t="s">
        <v>966</v>
      </c>
      <c r="E368" s="69">
        <v>560</v>
      </c>
      <c r="F368" s="70">
        <v>284</v>
      </c>
      <c r="G368" s="70">
        <f t="shared" si="25"/>
        <v>159040</v>
      </c>
      <c r="H368" s="71">
        <v>560</v>
      </c>
      <c r="I368" s="96">
        <v>638</v>
      </c>
      <c r="J368" s="208">
        <f t="shared" si="22"/>
        <v>78</v>
      </c>
    </row>
    <row r="369" spans="1:12" s="37" customFormat="1" ht="12">
      <c r="A369" s="41" t="s">
        <v>964</v>
      </c>
      <c r="B369" s="41" t="str">
        <f t="shared" si="21"/>
        <v>P233</v>
      </c>
      <c r="C369" s="67" t="s">
        <v>967</v>
      </c>
      <c r="D369" s="68" t="s">
        <v>968</v>
      </c>
      <c r="E369" s="69">
        <v>3030</v>
      </c>
      <c r="F369" s="70">
        <v>3066</v>
      </c>
      <c r="G369" s="70">
        <f t="shared" si="25"/>
        <v>9289980</v>
      </c>
      <c r="H369" s="71">
        <v>3030</v>
      </c>
      <c r="I369" s="96">
        <v>3355</v>
      </c>
      <c r="J369" s="208">
        <f t="shared" si="22"/>
        <v>325</v>
      </c>
    </row>
    <row r="370" spans="1:12" s="37" customFormat="1" ht="12">
      <c r="A370" s="41" t="s">
        <v>964</v>
      </c>
      <c r="B370" s="41" t="str">
        <f t="shared" si="21"/>
        <v>P234</v>
      </c>
      <c r="C370" s="67" t="s">
        <v>969</v>
      </c>
      <c r="D370" s="68" t="s">
        <v>970</v>
      </c>
      <c r="E370" s="69">
        <v>9000</v>
      </c>
      <c r="F370" s="70">
        <v>321</v>
      </c>
      <c r="G370" s="70">
        <f t="shared" si="25"/>
        <v>2889000</v>
      </c>
      <c r="H370" s="71">
        <v>9000</v>
      </c>
      <c r="I370" s="96">
        <v>9922</v>
      </c>
      <c r="J370" s="208">
        <f t="shared" si="22"/>
        <v>922</v>
      </c>
    </row>
    <row r="371" spans="1:12" s="37" customFormat="1" ht="12">
      <c r="A371" s="41" t="s">
        <v>964</v>
      </c>
      <c r="B371" s="41" t="str">
        <f t="shared" si="21"/>
        <v>P235</v>
      </c>
      <c r="C371" s="67" t="s">
        <v>971</v>
      </c>
      <c r="D371" s="68" t="s">
        <v>972</v>
      </c>
      <c r="E371" s="69">
        <v>560</v>
      </c>
      <c r="F371" s="70">
        <v>29</v>
      </c>
      <c r="G371" s="70">
        <f t="shared" si="25"/>
        <v>16240</v>
      </c>
      <c r="H371" s="71">
        <v>560</v>
      </c>
      <c r="I371" s="96">
        <v>638</v>
      </c>
      <c r="J371" s="208">
        <f t="shared" si="22"/>
        <v>78</v>
      </c>
    </row>
    <row r="372" spans="1:12" s="37" customFormat="1" ht="12">
      <c r="A372" s="41" t="s">
        <v>964</v>
      </c>
      <c r="B372" s="41" t="str">
        <f t="shared" si="21"/>
        <v>P236</v>
      </c>
      <c r="C372" s="67" t="s">
        <v>973</v>
      </c>
      <c r="D372" s="68" t="s">
        <v>974</v>
      </c>
      <c r="E372" s="69">
        <v>1760</v>
      </c>
      <c r="F372" s="70">
        <v>3013</v>
      </c>
      <c r="G372" s="70">
        <f t="shared" si="25"/>
        <v>5302880</v>
      </c>
      <c r="H372" s="71">
        <v>1760</v>
      </c>
      <c r="I372" s="96">
        <v>1958</v>
      </c>
      <c r="J372" s="208">
        <f t="shared" si="22"/>
        <v>198</v>
      </c>
    </row>
    <row r="373" spans="1:12" s="37" customFormat="1" ht="12">
      <c r="A373" s="41" t="s">
        <v>964</v>
      </c>
      <c r="B373" s="41" t="str">
        <f t="shared" si="21"/>
        <v>P237</v>
      </c>
      <c r="C373" s="67" t="s">
        <v>975</v>
      </c>
      <c r="D373" s="68" t="s">
        <v>976</v>
      </c>
      <c r="E373" s="69">
        <v>950</v>
      </c>
      <c r="F373" s="70">
        <v>1922</v>
      </c>
      <c r="G373" s="70">
        <f t="shared" si="25"/>
        <v>1825900</v>
      </c>
      <c r="H373" s="71">
        <v>950</v>
      </c>
      <c r="I373" s="96">
        <v>1067</v>
      </c>
      <c r="J373" s="208">
        <f t="shared" si="22"/>
        <v>117</v>
      </c>
    </row>
    <row r="374" spans="1:12" s="37" customFormat="1" ht="12">
      <c r="A374" s="41" t="s">
        <v>964</v>
      </c>
      <c r="B374" s="41" t="str">
        <f t="shared" si="21"/>
        <v>P238</v>
      </c>
      <c r="C374" s="67" t="s">
        <v>977</v>
      </c>
      <c r="D374" s="68" t="s">
        <v>978</v>
      </c>
      <c r="E374" s="69">
        <v>7000</v>
      </c>
      <c r="F374" s="70">
        <v>166</v>
      </c>
      <c r="G374" s="70">
        <f t="shared" si="25"/>
        <v>1162000</v>
      </c>
      <c r="H374" s="71">
        <v>7000</v>
      </c>
      <c r="I374" s="96">
        <v>7722</v>
      </c>
      <c r="J374" s="208">
        <f t="shared" si="22"/>
        <v>722</v>
      </c>
    </row>
    <row r="375" spans="1:12" s="37" customFormat="1" ht="12">
      <c r="A375" s="41" t="s">
        <v>979</v>
      </c>
      <c r="B375" s="41" t="str">
        <f t="shared" si="21"/>
        <v>P239</v>
      </c>
      <c r="C375" s="67" t="s">
        <v>980</v>
      </c>
      <c r="D375" s="68" t="s">
        <v>981</v>
      </c>
      <c r="E375" s="69">
        <v>10000</v>
      </c>
      <c r="F375" s="70">
        <v>218</v>
      </c>
      <c r="G375" s="70">
        <f t="shared" si="25"/>
        <v>2180000</v>
      </c>
      <c r="H375" s="71">
        <v>10000</v>
      </c>
      <c r="I375" s="96">
        <v>11022</v>
      </c>
      <c r="J375" s="208">
        <f t="shared" si="22"/>
        <v>1022</v>
      </c>
    </row>
    <row r="376" spans="1:12" s="84" customFormat="1" ht="12">
      <c r="A376" s="83" t="s">
        <v>982</v>
      </c>
      <c r="B376" s="41" t="str">
        <f t="shared" si="21"/>
        <v>P240</v>
      </c>
      <c r="C376" s="67" t="s">
        <v>983</v>
      </c>
      <c r="D376" s="68" t="s">
        <v>984</v>
      </c>
      <c r="E376" s="69">
        <v>470</v>
      </c>
      <c r="F376" s="70">
        <v>81572</v>
      </c>
      <c r="G376" s="70">
        <f t="shared" si="25"/>
        <v>38338840</v>
      </c>
      <c r="H376" s="71">
        <v>470</v>
      </c>
      <c r="I376" s="96">
        <v>539</v>
      </c>
      <c r="J376" s="208">
        <f t="shared" si="22"/>
        <v>69</v>
      </c>
    </row>
    <row r="377" spans="1:12" s="84" customFormat="1" ht="12">
      <c r="A377" s="83" t="s">
        <v>982</v>
      </c>
      <c r="B377" s="41" t="str">
        <f t="shared" si="21"/>
        <v>P241</v>
      </c>
      <c r="C377" s="67" t="s">
        <v>985</v>
      </c>
      <c r="D377" s="68" t="s">
        <v>986</v>
      </c>
      <c r="E377" s="69"/>
      <c r="F377" s="70"/>
      <c r="G377" s="70"/>
      <c r="H377" s="71"/>
      <c r="I377" s="96" t="s">
        <v>1069</v>
      </c>
      <c r="J377" s="208"/>
    </row>
    <row r="378" spans="1:12" s="87" customFormat="1" ht="12">
      <c r="A378" s="85" t="s">
        <v>982</v>
      </c>
      <c r="B378" s="86" t="str">
        <f t="shared" si="21"/>
        <v>P241.1</v>
      </c>
      <c r="C378" s="67" t="s">
        <v>987</v>
      </c>
      <c r="D378" s="68" t="s">
        <v>988</v>
      </c>
      <c r="E378" s="69"/>
      <c r="F378" s="70"/>
      <c r="G378" s="70"/>
      <c r="H378" s="71"/>
      <c r="I378" s="96"/>
      <c r="J378" s="208"/>
      <c r="K378" s="84"/>
      <c r="L378" s="84"/>
    </row>
    <row r="379" spans="1:12" s="84" customFormat="1" ht="12">
      <c r="A379" s="83" t="s">
        <v>982</v>
      </c>
      <c r="B379" s="41" t="str">
        <f t="shared" si="21"/>
        <v>P241.3</v>
      </c>
      <c r="C379" s="67" t="s">
        <v>989</v>
      </c>
      <c r="D379" s="68" t="s">
        <v>990</v>
      </c>
      <c r="E379" s="69">
        <v>410</v>
      </c>
      <c r="F379" s="70">
        <v>21946</v>
      </c>
      <c r="G379" s="70">
        <f>+F379*E379</f>
        <v>8997860</v>
      </c>
      <c r="H379" s="71">
        <v>410</v>
      </c>
      <c r="I379" s="96">
        <v>473</v>
      </c>
      <c r="J379" s="208">
        <f t="shared" si="22"/>
        <v>63</v>
      </c>
      <c r="K379" s="87"/>
      <c r="L379" s="87"/>
    </row>
    <row r="380" spans="1:12" s="84" customFormat="1" ht="12">
      <c r="A380" s="83" t="s">
        <v>982</v>
      </c>
      <c r="B380" s="41" t="str">
        <f t="shared" si="21"/>
        <v>P241.4</v>
      </c>
      <c r="C380" s="67" t="s">
        <v>991</v>
      </c>
      <c r="D380" s="68" t="s">
        <v>992</v>
      </c>
      <c r="E380" s="69">
        <v>545</v>
      </c>
      <c r="F380" s="70">
        <v>16672</v>
      </c>
      <c r="G380" s="70">
        <f>+F380*E380</f>
        <v>9086240</v>
      </c>
      <c r="H380" s="71">
        <v>545</v>
      </c>
      <c r="I380" s="96">
        <v>621.5</v>
      </c>
      <c r="J380" s="208">
        <f t="shared" si="22"/>
        <v>76.5</v>
      </c>
    </row>
    <row r="381" spans="1:12" s="87" customFormat="1" ht="12">
      <c r="A381" s="85" t="s">
        <v>982</v>
      </c>
      <c r="B381" s="86" t="str">
        <f t="shared" si="21"/>
        <v>P241.2</v>
      </c>
      <c r="C381" s="67" t="s">
        <v>993</v>
      </c>
      <c r="D381" s="68" t="s">
        <v>994</v>
      </c>
      <c r="E381" s="69"/>
      <c r="F381" s="70"/>
      <c r="G381" s="70"/>
      <c r="H381" s="71"/>
      <c r="I381" s="96" t="s">
        <v>1069</v>
      </c>
      <c r="J381" s="208"/>
      <c r="K381" s="84"/>
      <c r="L381" s="84"/>
    </row>
    <row r="382" spans="1:12" s="84" customFormat="1" ht="12">
      <c r="A382" s="83" t="s">
        <v>982</v>
      </c>
      <c r="B382" s="41" t="str">
        <f t="shared" si="21"/>
        <v>P241.5</v>
      </c>
      <c r="C382" s="67" t="s">
        <v>995</v>
      </c>
      <c r="D382" s="68" t="s">
        <v>996</v>
      </c>
      <c r="E382" s="69">
        <v>611</v>
      </c>
      <c r="F382" s="70">
        <v>3846</v>
      </c>
      <c r="G382" s="70">
        <f>+F382*E382</f>
        <v>2349906</v>
      </c>
      <c r="H382" s="71">
        <v>611</v>
      </c>
      <c r="I382" s="96">
        <v>694.1</v>
      </c>
      <c r="J382" s="208">
        <f t="shared" si="22"/>
        <v>83.100000000000023</v>
      </c>
    </row>
    <row r="383" spans="1:12" s="84" customFormat="1" ht="12">
      <c r="A383" s="83" t="s">
        <v>982</v>
      </c>
      <c r="B383" s="41" t="str">
        <f t="shared" si="21"/>
        <v>P241.6</v>
      </c>
      <c r="C383" s="67" t="s">
        <v>997</v>
      </c>
      <c r="D383" s="68" t="s">
        <v>998</v>
      </c>
      <c r="E383" s="69">
        <v>780</v>
      </c>
      <c r="F383" s="70">
        <v>8</v>
      </c>
      <c r="G383" s="70">
        <f>+F383*E383</f>
        <v>6240</v>
      </c>
      <c r="H383" s="71">
        <v>780</v>
      </c>
      <c r="I383" s="96">
        <v>880</v>
      </c>
      <c r="J383" s="208">
        <f t="shared" si="22"/>
        <v>100</v>
      </c>
      <c r="K383" s="87"/>
      <c r="L383" s="87"/>
    </row>
    <row r="384" spans="1:12" s="84" customFormat="1" ht="12">
      <c r="A384" s="83" t="s">
        <v>999</v>
      </c>
      <c r="B384" s="41" t="str">
        <f t="shared" si="21"/>
        <v>P242</v>
      </c>
      <c r="C384" s="67" t="s">
        <v>1000</v>
      </c>
      <c r="D384" s="68" t="s">
        <v>1001</v>
      </c>
      <c r="E384" s="69">
        <v>970</v>
      </c>
      <c r="F384" s="70">
        <v>10927</v>
      </c>
      <c r="G384" s="70">
        <f>+F384*E384</f>
        <v>10599190</v>
      </c>
      <c r="H384" s="71">
        <v>970</v>
      </c>
      <c r="I384" s="96">
        <v>1089</v>
      </c>
      <c r="J384" s="208">
        <f t="shared" si="22"/>
        <v>119</v>
      </c>
    </row>
    <row r="385" spans="1:12" s="84" customFormat="1" ht="12">
      <c r="A385" s="83" t="s">
        <v>999</v>
      </c>
      <c r="B385" s="41" t="str">
        <f t="shared" si="21"/>
        <v>P243</v>
      </c>
      <c r="C385" s="67" t="s">
        <v>1002</v>
      </c>
      <c r="D385" s="68" t="s">
        <v>1003</v>
      </c>
      <c r="E385" s="69">
        <v>746</v>
      </c>
      <c r="F385" s="70">
        <v>11996</v>
      </c>
      <c r="G385" s="70">
        <f>+F385*E385</f>
        <v>8949016</v>
      </c>
      <c r="H385" s="71">
        <v>746</v>
      </c>
      <c r="I385" s="96">
        <v>842.6</v>
      </c>
      <c r="J385" s="208">
        <f t="shared" si="22"/>
        <v>96.600000000000023</v>
      </c>
    </row>
    <row r="386" spans="1:12" s="84" customFormat="1" ht="12">
      <c r="A386" s="83" t="s">
        <v>999</v>
      </c>
      <c r="B386" s="41" t="str">
        <f t="shared" si="21"/>
        <v>P244</v>
      </c>
      <c r="C386" s="67" t="s">
        <v>1004</v>
      </c>
      <c r="D386" s="68" t="s">
        <v>1005</v>
      </c>
      <c r="E386" s="69"/>
      <c r="F386" s="70"/>
      <c r="G386" s="70"/>
      <c r="H386" s="71"/>
      <c r="I386" s="96" t="s">
        <v>1069</v>
      </c>
      <c r="J386" s="208"/>
    </row>
    <row r="387" spans="1:12" s="84" customFormat="1" ht="12">
      <c r="A387" s="83" t="s">
        <v>999</v>
      </c>
      <c r="B387" s="41" t="str">
        <f t="shared" si="21"/>
        <v>P244.1</v>
      </c>
      <c r="C387" s="67" t="s">
        <v>1006</v>
      </c>
      <c r="D387" s="68" t="s">
        <v>1007</v>
      </c>
      <c r="E387" s="69">
        <v>621</v>
      </c>
      <c r="F387" s="70">
        <v>17891</v>
      </c>
      <c r="G387" s="70">
        <f t="shared" ref="G387:G393" si="26">+F387*E387</f>
        <v>11110311</v>
      </c>
      <c r="H387" s="71">
        <v>621</v>
      </c>
      <c r="I387" s="96">
        <v>705.1</v>
      </c>
      <c r="J387" s="208">
        <f t="shared" si="22"/>
        <v>84.100000000000023</v>
      </c>
    </row>
    <row r="388" spans="1:12" s="84" customFormat="1" ht="12">
      <c r="A388" s="83" t="s">
        <v>999</v>
      </c>
      <c r="B388" s="41" t="str">
        <f t="shared" si="21"/>
        <v>P244.2</v>
      </c>
      <c r="C388" s="67" t="s">
        <v>1008</v>
      </c>
      <c r="D388" s="68" t="s">
        <v>1009</v>
      </c>
      <c r="E388" s="69">
        <v>742</v>
      </c>
      <c r="F388" s="70">
        <v>2430</v>
      </c>
      <c r="G388" s="70">
        <f t="shared" si="26"/>
        <v>1803060</v>
      </c>
      <c r="H388" s="71">
        <v>742</v>
      </c>
      <c r="I388" s="96">
        <v>838.2</v>
      </c>
      <c r="J388" s="208">
        <f t="shared" si="22"/>
        <v>96.200000000000045</v>
      </c>
    </row>
    <row r="389" spans="1:12" s="84" customFormat="1" ht="12">
      <c r="A389" s="83" t="s">
        <v>1010</v>
      </c>
      <c r="B389" s="41" t="str">
        <f t="shared" si="21"/>
        <v>P245</v>
      </c>
      <c r="C389" s="67" t="s">
        <v>1011</v>
      </c>
      <c r="D389" s="68" t="s">
        <v>1012</v>
      </c>
      <c r="E389" s="69">
        <v>1300</v>
      </c>
      <c r="F389" s="70">
        <v>1975</v>
      </c>
      <c r="G389" s="70">
        <f t="shared" si="26"/>
        <v>2567500</v>
      </c>
      <c r="H389" s="71">
        <v>1300</v>
      </c>
      <c r="I389" s="96">
        <v>1452</v>
      </c>
      <c r="J389" s="208">
        <f t="shared" si="22"/>
        <v>152</v>
      </c>
    </row>
    <row r="390" spans="1:12" s="89" customFormat="1" ht="12">
      <c r="A390" s="88" t="s">
        <v>1013</v>
      </c>
      <c r="B390" s="41" t="str">
        <f t="shared" si="21"/>
        <v>P246</v>
      </c>
      <c r="C390" s="67" t="s">
        <v>1014</v>
      </c>
      <c r="D390" s="68" t="s">
        <v>1015</v>
      </c>
      <c r="E390" s="69">
        <v>665</v>
      </c>
      <c r="F390" s="70">
        <v>3258</v>
      </c>
      <c r="G390" s="70">
        <f t="shared" si="26"/>
        <v>2166570</v>
      </c>
      <c r="H390" s="71">
        <v>665</v>
      </c>
      <c r="I390" s="96">
        <v>753.5</v>
      </c>
      <c r="J390" s="208">
        <f t="shared" si="22"/>
        <v>88.5</v>
      </c>
      <c r="K390" s="84"/>
      <c r="L390" s="84"/>
    </row>
    <row r="391" spans="1:12" s="89" customFormat="1" ht="12">
      <c r="A391" s="88" t="s">
        <v>1013</v>
      </c>
      <c r="B391" s="41" t="str">
        <f t="shared" si="21"/>
        <v>P247</v>
      </c>
      <c r="C391" s="67" t="s">
        <v>1016</v>
      </c>
      <c r="D391" s="68" t="s">
        <v>1017</v>
      </c>
      <c r="E391" s="69">
        <v>347</v>
      </c>
      <c r="F391" s="70">
        <v>61</v>
      </c>
      <c r="G391" s="70">
        <f t="shared" si="26"/>
        <v>21167</v>
      </c>
      <c r="H391" s="71">
        <v>347</v>
      </c>
      <c r="I391" s="96">
        <v>403.7</v>
      </c>
      <c r="J391" s="208">
        <f t="shared" si="22"/>
        <v>56.699999999999989</v>
      </c>
      <c r="K391" s="84"/>
      <c r="L391" s="84"/>
    </row>
    <row r="392" spans="1:12" s="89" customFormat="1" ht="12">
      <c r="A392" s="88" t="s">
        <v>1013</v>
      </c>
      <c r="B392" s="41" t="str">
        <f t="shared" si="21"/>
        <v>P248</v>
      </c>
      <c r="C392" s="67" t="s">
        <v>1018</v>
      </c>
      <c r="D392" s="68" t="s">
        <v>1019</v>
      </c>
      <c r="E392" s="69">
        <v>667</v>
      </c>
      <c r="F392" s="70">
        <v>205</v>
      </c>
      <c r="G392" s="70">
        <f t="shared" si="26"/>
        <v>136735</v>
      </c>
      <c r="H392" s="71">
        <v>667</v>
      </c>
      <c r="I392" s="96">
        <v>755.7</v>
      </c>
      <c r="J392" s="208">
        <f t="shared" si="22"/>
        <v>88.700000000000045</v>
      </c>
    </row>
    <row r="393" spans="1:12" s="89" customFormat="1" ht="12">
      <c r="A393" s="88" t="s">
        <v>1013</v>
      </c>
      <c r="B393" s="41" t="str">
        <f t="shared" si="21"/>
        <v>P249</v>
      </c>
      <c r="C393" s="67" t="s">
        <v>1020</v>
      </c>
      <c r="D393" s="68" t="s">
        <v>1021</v>
      </c>
      <c r="E393" s="69">
        <v>1133</v>
      </c>
      <c r="F393" s="70">
        <v>431</v>
      </c>
      <c r="G393" s="70">
        <f t="shared" si="26"/>
        <v>488323</v>
      </c>
      <c r="H393" s="71">
        <v>1133</v>
      </c>
      <c r="I393" s="96">
        <v>1153</v>
      </c>
      <c r="J393" s="208">
        <f t="shared" ref="J393:J417" si="27">I393-H393</f>
        <v>20</v>
      </c>
    </row>
    <row r="394" spans="1:12" s="89" customFormat="1" ht="12">
      <c r="A394" s="88" t="s">
        <v>1013</v>
      </c>
      <c r="B394" s="41" t="str">
        <f t="shared" si="21"/>
        <v>P250</v>
      </c>
      <c r="C394" s="67" t="s">
        <v>1022</v>
      </c>
      <c r="D394" s="68" t="s">
        <v>1023</v>
      </c>
      <c r="E394" s="69"/>
      <c r="F394" s="70"/>
      <c r="G394" s="70"/>
      <c r="H394" s="71"/>
      <c r="I394" s="96" t="s">
        <v>1069</v>
      </c>
      <c r="J394" s="208"/>
    </row>
    <row r="395" spans="1:12" s="89" customFormat="1" ht="12">
      <c r="A395" s="88" t="s">
        <v>1013</v>
      </c>
      <c r="B395" s="41" t="str">
        <f t="shared" si="21"/>
        <v>P250.1</v>
      </c>
      <c r="C395" s="67" t="s">
        <v>1024</v>
      </c>
      <c r="D395" s="68" t="s">
        <v>1025</v>
      </c>
      <c r="E395" s="69">
        <v>1925</v>
      </c>
      <c r="F395" s="70">
        <v>4084</v>
      </c>
      <c r="G395" s="70">
        <f>+F395*E395</f>
        <v>7861700</v>
      </c>
      <c r="H395" s="71">
        <v>1925</v>
      </c>
      <c r="I395" s="96">
        <v>1945</v>
      </c>
      <c r="J395" s="208">
        <f t="shared" si="27"/>
        <v>20</v>
      </c>
    </row>
    <row r="396" spans="1:12" s="89" customFormat="1" ht="12">
      <c r="A396" s="88" t="s">
        <v>1013</v>
      </c>
      <c r="B396" s="41" t="str">
        <f t="shared" si="21"/>
        <v>P250.2</v>
      </c>
      <c r="C396" s="67" t="s">
        <v>1026</v>
      </c>
      <c r="D396" s="68" t="s">
        <v>1027</v>
      </c>
      <c r="E396" s="69">
        <v>3700</v>
      </c>
      <c r="F396" s="70">
        <v>1601</v>
      </c>
      <c r="G396" s="70">
        <f>+F396*E396</f>
        <v>5923700</v>
      </c>
      <c r="H396" s="71">
        <v>3700</v>
      </c>
      <c r="I396" s="96">
        <v>3720</v>
      </c>
      <c r="J396" s="208">
        <f t="shared" si="27"/>
        <v>20</v>
      </c>
    </row>
    <row r="397" spans="1:12" s="89" customFormat="1" ht="12">
      <c r="A397" s="88" t="s">
        <v>1013</v>
      </c>
      <c r="B397" s="41" t="str">
        <f t="shared" si="21"/>
        <v>P251</v>
      </c>
      <c r="C397" s="67" t="s">
        <v>1028</v>
      </c>
      <c r="D397" s="68" t="s">
        <v>1029</v>
      </c>
      <c r="E397" s="69"/>
      <c r="F397" s="70"/>
      <c r="G397" s="70"/>
      <c r="H397" s="71"/>
      <c r="I397" s="96" t="s">
        <v>1069</v>
      </c>
      <c r="J397" s="208"/>
    </row>
    <row r="398" spans="1:12" s="89" customFormat="1" ht="12">
      <c r="A398" s="88" t="s">
        <v>1013</v>
      </c>
      <c r="B398" s="41" t="str">
        <f t="shared" si="21"/>
        <v>P251.1</v>
      </c>
      <c r="C398" s="67" t="s">
        <v>1030</v>
      </c>
      <c r="D398" s="68" t="s">
        <v>1031</v>
      </c>
      <c r="E398" s="69">
        <v>2700</v>
      </c>
      <c r="F398" s="70">
        <v>3134</v>
      </c>
      <c r="G398" s="70">
        <f>+F398*E398</f>
        <v>8461800</v>
      </c>
      <c r="H398" s="71">
        <v>2700</v>
      </c>
      <c r="I398" s="96">
        <v>2720</v>
      </c>
      <c r="J398" s="208">
        <f t="shared" si="27"/>
        <v>20</v>
      </c>
    </row>
    <row r="399" spans="1:12" s="89" customFormat="1" ht="12">
      <c r="A399" s="88" t="s">
        <v>1013</v>
      </c>
      <c r="B399" s="41" t="str">
        <f t="shared" si="21"/>
        <v>P251.2</v>
      </c>
      <c r="C399" s="67" t="s">
        <v>1032</v>
      </c>
      <c r="D399" s="68" t="s">
        <v>1033</v>
      </c>
      <c r="E399" s="69">
        <v>5400</v>
      </c>
      <c r="F399" s="70">
        <v>5986</v>
      </c>
      <c r="G399" s="70">
        <f>+F399*E399</f>
        <v>32324400</v>
      </c>
      <c r="H399" s="71">
        <v>5400</v>
      </c>
      <c r="I399" s="96">
        <v>5420</v>
      </c>
      <c r="J399" s="208">
        <f t="shared" si="27"/>
        <v>20</v>
      </c>
    </row>
    <row r="400" spans="1:12" s="89" customFormat="1" ht="12">
      <c r="A400" s="88" t="s">
        <v>1013</v>
      </c>
      <c r="B400" s="41" t="str">
        <f t="shared" ref="B400:B417" si="28">+"P"&amp;C400</f>
        <v>P252</v>
      </c>
      <c r="C400" s="67" t="s">
        <v>1034</v>
      </c>
      <c r="D400" s="68" t="s">
        <v>1035</v>
      </c>
      <c r="E400" s="69"/>
      <c r="F400" s="70"/>
      <c r="G400" s="70"/>
      <c r="H400" s="71"/>
      <c r="I400" s="96" t="s">
        <v>1069</v>
      </c>
      <c r="J400" s="208"/>
    </row>
    <row r="401" spans="1:12" s="89" customFormat="1" ht="12">
      <c r="A401" s="88" t="s">
        <v>1013</v>
      </c>
      <c r="B401" s="41" t="str">
        <f t="shared" si="28"/>
        <v>P252.1</v>
      </c>
      <c r="C401" s="67" t="s">
        <v>1036</v>
      </c>
      <c r="D401" s="68" t="s">
        <v>1035</v>
      </c>
      <c r="E401" s="69">
        <v>4500</v>
      </c>
      <c r="F401" s="70">
        <v>804</v>
      </c>
      <c r="G401" s="70">
        <f t="shared" ref="G401:G417" si="29">+F401*E401</f>
        <v>3618000</v>
      </c>
      <c r="H401" s="71">
        <v>4500</v>
      </c>
      <c r="I401" s="96">
        <v>4520</v>
      </c>
      <c r="J401" s="208">
        <f t="shared" si="27"/>
        <v>20</v>
      </c>
    </row>
    <row r="402" spans="1:12" s="89" customFormat="1" ht="12">
      <c r="A402" s="88" t="s">
        <v>1013</v>
      </c>
      <c r="B402" s="41" t="str">
        <f t="shared" si="28"/>
        <v>P252.2</v>
      </c>
      <c r="C402" s="67" t="s">
        <v>1037</v>
      </c>
      <c r="D402" s="68" t="s">
        <v>1038</v>
      </c>
      <c r="E402" s="69">
        <v>9000</v>
      </c>
      <c r="F402" s="70">
        <v>122</v>
      </c>
      <c r="G402" s="70">
        <f t="shared" si="29"/>
        <v>1098000</v>
      </c>
      <c r="H402" s="71">
        <v>9000</v>
      </c>
      <c r="I402" s="96">
        <v>9020</v>
      </c>
      <c r="J402" s="208">
        <f t="shared" si="27"/>
        <v>20</v>
      </c>
    </row>
    <row r="403" spans="1:12" s="37" customFormat="1" ht="12">
      <c r="A403" s="41" t="s">
        <v>1039</v>
      </c>
      <c r="B403" s="41" t="str">
        <f t="shared" si="28"/>
        <v>P253</v>
      </c>
      <c r="C403" s="67" t="s">
        <v>1040</v>
      </c>
      <c r="D403" s="68" t="s">
        <v>1041</v>
      </c>
      <c r="E403" s="69">
        <v>97</v>
      </c>
      <c r="F403" s="70">
        <v>21036</v>
      </c>
      <c r="G403" s="70">
        <f t="shared" si="29"/>
        <v>2040492</v>
      </c>
      <c r="H403" s="71">
        <v>97</v>
      </c>
      <c r="I403" s="96">
        <v>106.7</v>
      </c>
      <c r="J403" s="208">
        <f t="shared" si="27"/>
        <v>9.7000000000000028</v>
      </c>
      <c r="K403" s="89"/>
      <c r="L403" s="89"/>
    </row>
    <row r="404" spans="1:12" s="37" customFormat="1" ht="12">
      <c r="A404" s="41" t="s">
        <v>394</v>
      </c>
      <c r="B404" s="41" t="str">
        <f t="shared" si="28"/>
        <v>P254</v>
      </c>
      <c r="C404" s="80" t="s">
        <v>1042</v>
      </c>
      <c r="D404" s="81" t="s">
        <v>1043</v>
      </c>
      <c r="E404" s="69">
        <v>56</v>
      </c>
      <c r="F404" s="70">
        <v>15774</v>
      </c>
      <c r="G404" s="70">
        <f t="shared" si="29"/>
        <v>883344</v>
      </c>
      <c r="H404" s="71">
        <v>56</v>
      </c>
      <c r="I404" s="96">
        <v>61.6</v>
      </c>
      <c r="J404" s="208">
        <f t="shared" si="27"/>
        <v>5.6000000000000014</v>
      </c>
      <c r="K404" s="89"/>
      <c r="L404" s="89"/>
    </row>
    <row r="405" spans="1:12" s="37" customFormat="1" ht="12">
      <c r="A405" s="41" t="s">
        <v>268</v>
      </c>
      <c r="B405" s="41" t="str">
        <f t="shared" si="28"/>
        <v>P255</v>
      </c>
      <c r="C405" s="80" t="s">
        <v>1044</v>
      </c>
      <c r="D405" s="81" t="s">
        <v>1045</v>
      </c>
      <c r="E405" s="69">
        <v>56</v>
      </c>
      <c r="F405" s="70">
        <v>1636</v>
      </c>
      <c r="G405" s="70">
        <f t="shared" si="29"/>
        <v>91616</v>
      </c>
      <c r="H405" s="71">
        <v>56</v>
      </c>
      <c r="I405" s="96">
        <v>61.6</v>
      </c>
      <c r="J405" s="208">
        <f t="shared" si="27"/>
        <v>5.6000000000000014</v>
      </c>
    </row>
    <row r="406" spans="1:12" s="37" customFormat="1" ht="12">
      <c r="A406" s="41" t="s">
        <v>785</v>
      </c>
      <c r="B406" s="41" t="str">
        <f t="shared" si="28"/>
        <v>P256</v>
      </c>
      <c r="C406" s="80" t="s">
        <v>1046</v>
      </c>
      <c r="D406" s="81" t="s">
        <v>1047</v>
      </c>
      <c r="E406" s="69">
        <v>84</v>
      </c>
      <c r="F406" s="70">
        <v>20874</v>
      </c>
      <c r="G406" s="70">
        <f t="shared" si="29"/>
        <v>1753416</v>
      </c>
      <c r="H406" s="71">
        <v>84</v>
      </c>
      <c r="I406" s="96">
        <v>92.4</v>
      </c>
      <c r="J406" s="208">
        <f t="shared" si="27"/>
        <v>8.4000000000000057</v>
      </c>
    </row>
    <row r="407" spans="1:12" s="37" customFormat="1" ht="12">
      <c r="A407" s="41" t="s">
        <v>1048</v>
      </c>
      <c r="B407" s="41" t="str">
        <f t="shared" si="28"/>
        <v>P257</v>
      </c>
      <c r="C407" s="67" t="s">
        <v>1049</v>
      </c>
      <c r="D407" s="68" t="s">
        <v>1050</v>
      </c>
      <c r="E407" s="69">
        <v>106</v>
      </c>
      <c r="F407" s="70">
        <v>128</v>
      </c>
      <c r="G407" s="70">
        <f t="shared" si="29"/>
        <v>13568</v>
      </c>
      <c r="H407" s="71">
        <v>106</v>
      </c>
      <c r="I407" s="96">
        <v>116.6</v>
      </c>
      <c r="J407" s="208">
        <f t="shared" si="27"/>
        <v>10.599999999999994</v>
      </c>
    </row>
    <row r="408" spans="1:12" s="91" customFormat="1" ht="12">
      <c r="A408" s="90" t="s">
        <v>1048</v>
      </c>
      <c r="B408" s="41" t="str">
        <f t="shared" si="28"/>
        <v>P258</v>
      </c>
      <c r="C408" s="67" t="s">
        <v>1051</v>
      </c>
      <c r="D408" s="68" t="s">
        <v>1052</v>
      </c>
      <c r="E408" s="69">
        <v>46</v>
      </c>
      <c r="F408" s="70">
        <v>5338</v>
      </c>
      <c r="G408" s="70">
        <f t="shared" si="29"/>
        <v>245548</v>
      </c>
      <c r="H408" s="71">
        <v>46</v>
      </c>
      <c r="I408" s="96">
        <v>50.6</v>
      </c>
      <c r="J408" s="208">
        <f t="shared" si="27"/>
        <v>4.6000000000000014</v>
      </c>
      <c r="K408" s="37"/>
      <c r="L408" s="37"/>
    </row>
    <row r="409" spans="1:12" s="91" customFormat="1" ht="12">
      <c r="A409" s="90" t="s">
        <v>1048</v>
      </c>
      <c r="B409" s="41" t="str">
        <f t="shared" si="28"/>
        <v>P259</v>
      </c>
      <c r="C409" s="67" t="s">
        <v>1053</v>
      </c>
      <c r="D409" s="68" t="s">
        <v>1054</v>
      </c>
      <c r="E409" s="69">
        <v>46</v>
      </c>
      <c r="F409" s="70">
        <v>2443</v>
      </c>
      <c r="G409" s="70">
        <f t="shared" si="29"/>
        <v>112378</v>
      </c>
      <c r="H409" s="71">
        <v>46</v>
      </c>
      <c r="I409" s="96">
        <v>50.6</v>
      </c>
      <c r="J409" s="208">
        <f t="shared" si="27"/>
        <v>4.6000000000000014</v>
      </c>
      <c r="K409" s="37"/>
      <c r="L409" s="37"/>
    </row>
    <row r="410" spans="1:12" s="91" customFormat="1" ht="12">
      <c r="A410" s="90" t="s">
        <v>1048</v>
      </c>
      <c r="B410" s="41" t="str">
        <f t="shared" si="28"/>
        <v>P260</v>
      </c>
      <c r="C410" s="67" t="s">
        <v>1055</v>
      </c>
      <c r="D410" s="68" t="s">
        <v>1056</v>
      </c>
      <c r="E410" s="69">
        <v>72</v>
      </c>
      <c r="F410" s="70">
        <v>40562</v>
      </c>
      <c r="G410" s="70">
        <f t="shared" si="29"/>
        <v>2920464</v>
      </c>
      <c r="H410" s="71">
        <v>72</v>
      </c>
      <c r="I410" s="96">
        <v>79.2</v>
      </c>
      <c r="J410" s="208">
        <f t="shared" si="27"/>
        <v>7.2000000000000028</v>
      </c>
    </row>
    <row r="411" spans="1:12" s="91" customFormat="1" ht="12">
      <c r="A411" s="90" t="s">
        <v>1048</v>
      </c>
      <c r="B411" s="41" t="str">
        <f t="shared" si="28"/>
        <v>P261</v>
      </c>
      <c r="C411" s="67" t="s">
        <v>1057</v>
      </c>
      <c r="D411" s="68" t="s">
        <v>1058</v>
      </c>
      <c r="E411" s="69">
        <v>430</v>
      </c>
      <c r="F411" s="70">
        <v>81</v>
      </c>
      <c r="G411" s="70">
        <f t="shared" si="29"/>
        <v>34830</v>
      </c>
      <c r="H411" s="71">
        <v>430</v>
      </c>
      <c r="I411" s="96">
        <v>495</v>
      </c>
      <c r="J411" s="208">
        <f t="shared" si="27"/>
        <v>65</v>
      </c>
    </row>
    <row r="412" spans="1:12" s="91" customFormat="1" ht="12">
      <c r="A412" s="90" t="s">
        <v>1048</v>
      </c>
      <c r="B412" s="41" t="str">
        <f t="shared" si="28"/>
        <v>P262</v>
      </c>
      <c r="C412" s="67" t="s">
        <v>1059</v>
      </c>
      <c r="D412" s="68" t="s">
        <v>1060</v>
      </c>
      <c r="E412" s="69">
        <v>523</v>
      </c>
      <c r="F412" s="70">
        <v>11675</v>
      </c>
      <c r="G412" s="70">
        <f t="shared" si="29"/>
        <v>6106025</v>
      </c>
      <c r="H412" s="71">
        <v>523</v>
      </c>
      <c r="I412" s="96">
        <v>597.29999999999995</v>
      </c>
      <c r="J412" s="208">
        <f t="shared" si="27"/>
        <v>74.299999999999955</v>
      </c>
    </row>
    <row r="413" spans="1:12" s="37" customFormat="1" ht="12">
      <c r="A413" s="41" t="s">
        <v>1048</v>
      </c>
      <c r="B413" s="41" t="str">
        <f t="shared" si="28"/>
        <v>P263</v>
      </c>
      <c r="C413" s="67" t="s">
        <v>1061</v>
      </c>
      <c r="D413" s="68" t="s">
        <v>1062</v>
      </c>
      <c r="E413" s="69">
        <v>336</v>
      </c>
      <c r="F413" s="70">
        <v>45900</v>
      </c>
      <c r="G413" s="70">
        <f t="shared" si="29"/>
        <v>15422400</v>
      </c>
      <c r="H413" s="71">
        <v>336</v>
      </c>
      <c r="I413" s="96">
        <v>391.6</v>
      </c>
      <c r="J413" s="208">
        <f t="shared" si="27"/>
        <v>55.600000000000023</v>
      </c>
      <c r="K413" s="91"/>
      <c r="L413" s="91"/>
    </row>
    <row r="414" spans="1:12" s="37" customFormat="1" ht="12">
      <c r="A414" s="41" t="s">
        <v>1048</v>
      </c>
      <c r="B414" s="41" t="str">
        <f t="shared" si="28"/>
        <v>P264</v>
      </c>
      <c r="C414" s="67" t="s">
        <v>1063</v>
      </c>
      <c r="D414" s="68" t="s">
        <v>1064</v>
      </c>
      <c r="E414" s="69">
        <v>493</v>
      </c>
      <c r="F414" s="70">
        <v>730</v>
      </c>
      <c r="G414" s="70">
        <f t="shared" si="29"/>
        <v>359890</v>
      </c>
      <c r="H414" s="71">
        <v>493</v>
      </c>
      <c r="I414" s="96">
        <v>564.29999999999995</v>
      </c>
      <c r="J414" s="208">
        <f t="shared" si="27"/>
        <v>71.299999999999955</v>
      </c>
      <c r="K414" s="91"/>
      <c r="L414" s="91"/>
    </row>
    <row r="415" spans="1:12" s="37" customFormat="1" ht="12">
      <c r="A415" s="41" t="s">
        <v>1048</v>
      </c>
      <c r="B415" s="41" t="str">
        <f t="shared" si="28"/>
        <v>P265</v>
      </c>
      <c r="C415" s="67" t="s">
        <v>1065</v>
      </c>
      <c r="D415" s="68" t="s">
        <v>1066</v>
      </c>
      <c r="E415" s="69">
        <v>336</v>
      </c>
      <c r="F415" s="70">
        <v>115844</v>
      </c>
      <c r="G415" s="70">
        <f t="shared" si="29"/>
        <v>38923584</v>
      </c>
      <c r="H415" s="71">
        <v>336</v>
      </c>
      <c r="I415" s="96">
        <v>391.6</v>
      </c>
      <c r="J415" s="208">
        <f t="shared" si="27"/>
        <v>55.600000000000023</v>
      </c>
    </row>
    <row r="416" spans="1:12" s="37" customFormat="1" ht="12">
      <c r="A416" s="41" t="s">
        <v>1048</v>
      </c>
      <c r="B416" s="41" t="str">
        <f t="shared" si="28"/>
        <v>P266</v>
      </c>
      <c r="C416" s="67" t="s">
        <v>1067</v>
      </c>
      <c r="D416" s="68" t="s">
        <v>1068</v>
      </c>
      <c r="E416" s="69">
        <v>292</v>
      </c>
      <c r="F416" s="70">
        <v>110</v>
      </c>
      <c r="G416" s="70">
        <f t="shared" si="29"/>
        <v>32120</v>
      </c>
      <c r="H416" s="71">
        <v>292</v>
      </c>
      <c r="I416" s="96">
        <v>343.2</v>
      </c>
      <c r="J416" s="40">
        <f t="shared" si="27"/>
        <v>51.199999999999989</v>
      </c>
    </row>
    <row r="417" spans="1:10" s="37" customFormat="1" ht="12">
      <c r="A417" s="92" t="s">
        <v>1069</v>
      </c>
      <c r="B417" s="41" t="str">
        <f t="shared" si="28"/>
        <v>P999</v>
      </c>
      <c r="C417" s="93" t="s">
        <v>1070</v>
      </c>
      <c r="D417" s="94" t="s">
        <v>1071</v>
      </c>
      <c r="E417" s="69">
        <v>126</v>
      </c>
      <c r="F417" s="70">
        <v>1642</v>
      </c>
      <c r="G417" s="70">
        <f t="shared" si="29"/>
        <v>206892</v>
      </c>
      <c r="H417" s="71">
        <v>126</v>
      </c>
      <c r="I417" s="96">
        <v>160.6</v>
      </c>
      <c r="J417" s="40">
        <f t="shared" si="27"/>
        <v>34.599999999999994</v>
      </c>
    </row>
  </sheetData>
  <autoFilter ref="A4:AZ417"/>
  <mergeCells count="7">
    <mergeCell ref="I2:I3"/>
    <mergeCell ref="J2:J3"/>
    <mergeCell ref="C2:C3"/>
    <mergeCell ref="D2:D3"/>
    <mergeCell ref="H2:H3"/>
    <mergeCell ref="E2:E3"/>
    <mergeCell ref="F2:G2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5" orientation="landscape" r:id="rId1"/>
  <rowBreaks count="1" manualBreakCount="1">
    <brk id="41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Прил. №1 ПИМП</vt:lpstr>
      <vt:lpstr>Прил. №2 СИМП</vt:lpstr>
      <vt:lpstr>Прил. № 3 БМП</vt:lpstr>
      <vt:lpstr>'Прил. № 3 БМП'!Print_Area</vt:lpstr>
      <vt:lpstr>'Прил. №1 ПИМП'!Print_Area</vt:lpstr>
      <vt:lpstr>'Прил. №2 СИМП'!Print_Area</vt:lpstr>
      <vt:lpstr>'Прил. № 3 БМП'!Print_Titles</vt:lpstr>
      <vt:lpstr>'Прил. №1 ПИМП'!Print_Titles</vt:lpstr>
      <vt:lpstr>'Прил. №2 СИМП'!Print_Titles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Даниела Георгиева Драгомирова-Лаловска</dc:creator>
  <cp:lastModifiedBy>x</cp:lastModifiedBy>
  <cp:lastPrinted>2020-08-06T12:20:40Z</cp:lastPrinted>
  <dcterms:created xsi:type="dcterms:W3CDTF">2018-11-30T11:47:04Z</dcterms:created>
  <dcterms:modified xsi:type="dcterms:W3CDTF">2020-08-14T14:01:05Z</dcterms:modified>
</cp:coreProperties>
</file>